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orangatamarikigovtnz-my.sharepoint.com/personal/adrienne_montgomery_ot_govt_nz/Documents/Desktop/"/>
    </mc:Choice>
  </mc:AlternateContent>
  <xr:revisionPtr revIDLastSave="0" documentId="8_{3CB4D48B-5A4F-437F-9057-0CDF2A517ACE}" xr6:coauthVersionLast="47" xr6:coauthVersionMax="47" xr10:uidLastSave="{00000000-0000-0000-0000-000000000000}"/>
  <bookViews>
    <workbookView xWindow="-98" yWindow="-98" windowWidth="21795" windowHeight="13875"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externalReferences>
    <externalReference r:id="rId7"/>
  </externalReferences>
  <definedNames>
    <definedName name="_xlnm.Print_Area" localSheetId="4">'All other expenses'!$A$1:$E$52</definedName>
    <definedName name="_xlnm.Print_Area" localSheetId="5">'Gifts and benefits'!$A$1:$F$39</definedName>
    <definedName name="_xlnm.Print_Area" localSheetId="0">'Guidance for agencies'!$A$1:$A$58</definedName>
    <definedName name="_xlnm.Print_Area" localSheetId="3">Hospitality!$A$1:$E$21</definedName>
    <definedName name="_xlnm.Print_Area" localSheetId="1">'Summary and sign-off'!$A$1:$F$23</definedName>
    <definedName name="_xlnm.Print_Area" localSheetId="2">Travel!$A$1:$E$122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3" l="1"/>
  <c r="B15" i="3"/>
  <c r="B14" i="3"/>
  <c r="B26" i="1"/>
  <c r="B24" i="1"/>
  <c r="C46" i="3" l="1"/>
  <c r="D28" i="4"/>
  <c r="C14" i="2"/>
  <c r="C102" i="1"/>
  <c r="C111" i="1"/>
  <c r="C17" i="1"/>
  <c r="B6" i="13" l="1"/>
  <c r="E60" i="13"/>
  <c r="C60" i="13"/>
  <c r="C30" i="4"/>
  <c r="C29" i="4"/>
  <c r="B60" i="13" l="1"/>
  <c r="B59" i="13"/>
  <c r="D59" i="13"/>
  <c r="B58" i="13"/>
  <c r="D58" i="13"/>
  <c r="D57" i="13"/>
  <c r="B57" i="13"/>
  <c r="D56" i="13"/>
  <c r="B56" i="13"/>
  <c r="D55" i="13"/>
  <c r="B55" i="13"/>
  <c r="B2" i="4"/>
  <c r="B3" i="4"/>
  <c r="B2" i="3"/>
  <c r="B3" i="3"/>
  <c r="B2" i="2"/>
  <c r="B3" i="2"/>
  <c r="B2" i="1"/>
  <c r="B3" i="1"/>
  <c r="F58" i="13" l="1"/>
  <c r="D14" i="2" s="1"/>
  <c r="F60" i="13"/>
  <c r="E28" i="4" s="1"/>
  <c r="F59" i="13"/>
  <c r="D46" i="3" s="1"/>
  <c r="F57" i="13"/>
  <c r="D111" i="1" s="1"/>
  <c r="F56" i="13"/>
  <c r="D102" i="1" s="1"/>
  <c r="F55" i="13"/>
  <c r="D17" i="1" s="1"/>
  <c r="C13" i="13"/>
  <c r="C12" i="13"/>
  <c r="C11" i="13"/>
  <c r="C16" i="13" l="1"/>
  <c r="C17" i="13"/>
  <c r="B5" i="4" l="1"/>
  <c r="B4" i="4"/>
  <c r="B5" i="3"/>
  <c r="B4" i="3"/>
  <c r="B5" i="2"/>
  <c r="B4" i="2"/>
  <c r="B5" i="1"/>
  <c r="B4" i="1"/>
  <c r="C15" i="13" l="1"/>
  <c r="F12" i="13" l="1"/>
  <c r="C28" i="4"/>
  <c r="F11" i="13" s="1"/>
  <c r="F13" i="13" l="1"/>
  <c r="B111" i="1"/>
  <c r="B17" i="13" s="1"/>
  <c r="B102" i="1"/>
  <c r="B16" i="13" s="1"/>
  <c r="B17" i="1"/>
  <c r="B15" i="13" s="1"/>
  <c r="B46" i="3" l="1"/>
  <c r="B13" i="13" s="1"/>
  <c r="B14" i="2"/>
  <c r="B12" i="13" s="1"/>
  <c r="B11" i="13" l="1"/>
  <c r="B1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0"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05"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<sst xmlns="http://schemas.openxmlformats.org/spreadsheetml/2006/main" count="278" uniqueCount="195">
  <si>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</si>
  <si>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</si>
  <si>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</si>
  <si>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</si>
  <si>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</si>
  <si>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</si>
  <si>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</si>
  <si>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</si>
  <si>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</si>
  <si>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</si>
  <si>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</si>
  <si>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</si>
  <si>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</si>
  <si>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</si>
  <si>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</si>
  <si>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</si>
  <si>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</si>
  <si>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</si>
  <si>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</si>
  <si>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</si>
  <si>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</si>
  <si>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</si>
  <si>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</si>
  <si>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</si>
  <si>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</si>
  <si>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</si>
  <si>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</si>
  <si>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</si>
  <si>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</si>
  <si>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</si>
  <si>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</si>
  <si>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</si>
  <si>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</si>
  <si>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</si>
  <si>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</si>
  <si>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</si>
  <si>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</si>
  <si>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</si>
  <si>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</si>
  <si>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</si>
  <si>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</si>
  <si>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</si>
  <si>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</si>
  <si>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</si>
  <si>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</si>
  <si>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</si>
  <si>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</si>
  <si>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</si>
  <si>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</si>
  <si>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</si>
  <si>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</si>
  <si>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</si>
  <si>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</si>
  <si>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Oranga Tamariki - Ministry for Children</t>
  </si>
  <si>
    <t>Chief Executive**</t>
  </si>
  <si>
    <t>Chappie Te Kani</t>
  </si>
  <si>
    <t>Disclosure period start***</t>
  </si>
  <si>
    <t>Disclosure period end***</t>
  </si>
  <si>
    <t>30/04/2025 Chappie Te Kani resigned from Oranga Tamariki in April 2025 following medical leave from September 2024</t>
  </si>
  <si>
    <t>Agency totals check</t>
  </si>
  <si>
    <t>Chief Executive approval****</t>
  </si>
  <si>
    <t>This disclosure has been approved by the Chief Executive</t>
  </si>
  <si>
    <t>Other sign-off****</t>
  </si>
  <si>
    <t>Betty O'Connor Scurr, Chief Financial Officer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</si>
  <si>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</si>
  <si>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</si>
  <si>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</si>
  <si>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</si>
  <si>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</si>
  <si>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</si>
  <si>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</si>
  <si>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</si>
  <si>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</si>
  <si>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</si>
  <si>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</si>
  <si>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</si>
  <si>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</si>
  <si>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</si>
  <si>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</si>
  <si>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</si>
  <si>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</si>
  <si>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</si>
  <si>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</si>
  <si>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</si>
  <si>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</si>
  <si>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</si>
  <si>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</si>
  <si>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</si>
  <si>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</si>
  <si>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</si>
  <si>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</si>
  <si>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</si>
  <si>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</si>
  <si>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</si>
  <si>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</si>
  <si>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</si>
  <si>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</si>
  <si>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</si>
  <si>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</si>
  <si>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</si>
  <si>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</si>
  <si>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</si>
  <si>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</si>
  <si>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</si>
  <si>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</si>
  <si>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</si>
  <si>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</si>
  <si>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</si>
  <si>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</si>
  <si>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</si>
  <si>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</si>
  <si>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</si>
  <si>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</si>
  <si>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</si>
  <si>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</si>
  <si>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</si>
  <si>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</si>
  <si>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</si>
  <si>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</si>
  <si>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</si>
  <si>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</si>
  <si>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</si>
  <si>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</si>
  <si>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</si>
  <si>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</si>
  <si>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</si>
  <si>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</si>
  <si>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No information to disclose</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</si>
  <si>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</si>
  <si>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</si>
  <si>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</si>
  <si>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CE and Ministerial Events</t>
  </si>
  <si>
    <t>Air</t>
  </si>
  <si>
    <t>Wellington</t>
  </si>
  <si>
    <t>Car Hire</t>
  </si>
  <si>
    <t>Napier + Christchurch</t>
  </si>
  <si>
    <t>Hotel</t>
  </si>
  <si>
    <t>Christchurch</t>
  </si>
  <si>
    <t>Orbit Fee</t>
  </si>
  <si>
    <t>Youth Crime launch with the Prime Minister and Ministers</t>
  </si>
  <si>
    <t>Auckland</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</si>
  <si>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</si>
  <si>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</si>
  <si>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</si>
  <si>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</si>
  <si>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</si>
  <si>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</si>
  <si>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</si>
  <si>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</si>
  <si>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</si>
  <si>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</si>
  <si>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</si>
  <si>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</si>
  <si>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</si>
  <si>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</si>
  <si>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</si>
  <si>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</si>
  <si>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</si>
  <si>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</si>
  <si>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</si>
  <si>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</si>
  <si>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</si>
  <si>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</si>
  <si>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</si>
  <si>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</si>
  <si>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</si>
  <si>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</si>
  <si>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Jul 24 - Apr 25</t>
  </si>
  <si>
    <t>Car park</t>
  </si>
  <si>
    <t>Mobile Plan</t>
  </si>
  <si>
    <t>Phone and Data Plan</t>
  </si>
  <si>
    <t>Laptop Plan</t>
  </si>
  <si>
    <t>Laptop and Data Plan</t>
  </si>
  <si>
    <t>Jul 24 - Jun 25</t>
  </si>
  <si>
    <t>Security monitoring</t>
  </si>
  <si>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</si>
  <si>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</si>
  <si>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</si>
  <si>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</si>
  <si>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</si>
  <si>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</si>
  <si>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</si>
  <si>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</si>
  <si>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</si>
  <si>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</si>
  <si>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</si>
  <si>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</si>
  <si>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</si>
  <si>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</si>
  <si>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</si>
  <si>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</si>
  <si>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</si>
  <si>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Jul 24 - Sep 25</t>
  </si>
  <si>
    <t>Motor Vehicle</t>
  </si>
  <si>
    <t>Fleet 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</si>
</sst>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38"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8"/>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
      <patternFill patternType="solid">
        <fgColor rgb="FFCCFFCC"/>
        <bgColor rgb="FF000000"/>
      </patternFill>
    </fill>
  </fills>
  <borders count="13">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62">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3"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5"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5" fillId="3" borderId="0" xfId="0" applyNumberFormat="1" applyFont="1" applyFill="1" applyAlignment="1">
      <alignment horizontal="center" vertical="center" wrapText="1"/>
    </xf>
    <xf numFmtId="0" fontId="34" fillId="11" borderId="7" xfId="0" applyFont="1" applyFill="1" applyBorder="1" applyAlignment="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0" fontId="0" fillId="11" borderId="4" xfId="0" applyFill="1" applyBorder="1" applyAlignment="1" applyProtection="1">
      <alignment vertical="center" wrapText="1"/>
      <protection locked="0"/>
    </xf>
    <xf numFmtId="0" fontId="0" fillId="11" borderId="5" xfId="0" applyFill="1" applyBorder="1" applyAlignment="1" applyProtection="1">
      <alignment vertical="center" wrapText="1"/>
      <protection locked="0"/>
    </xf>
    <xf numFmtId="0" fontId="0" fillId="11" borderId="4" xfId="0" applyFill="1" applyBorder="1" applyAlignment="1" applyProtection="1">
      <alignment horizontal="left" vertical="center" wrapText="1"/>
      <protection locked="0"/>
    </xf>
    <xf numFmtId="0" fontId="15" fillId="11" borderId="4" xfId="0"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ill="1" applyBorder="1" applyAlignment="1" applyProtection="1">
      <alignment horizontal="left" vertical="center" wrapText="1"/>
      <protection locked="0"/>
    </xf>
    <xf numFmtId="0" fontId="35" fillId="3" borderId="0" xfId="0" applyFont="1" applyFill="1" applyAlignment="1">
      <alignment horizontal="center" vertical="center" wrapText="1"/>
    </xf>
    <xf numFmtId="167" fontId="15" fillId="11" borderId="3" xfId="0" applyNumberFormat="1" applyFont="1" applyFill="1" applyBorder="1" applyAlignment="1" applyProtection="1">
      <alignment horizontal="right" vertical="center" wrapText="1"/>
      <protection locked="0"/>
    </xf>
    <xf numFmtId="0" fontId="0" fillId="11" borderId="0" xfId="0" applyFill="1" applyProtection="1">
      <protection locked="0"/>
    </xf>
    <xf numFmtId="167" fontId="15" fillId="11" borderId="3" xfId="0" applyNumberFormat="1" applyFont="1" applyFill="1" applyBorder="1" applyAlignment="1" applyProtection="1">
      <alignment horizontal="right" vertical="center"/>
      <protection locked="0"/>
    </xf>
    <xf numFmtId="8" fontId="15" fillId="12" borderId="11" xfId="0" applyNumberFormat="1" applyFont="1" applyFill="1" applyBorder="1" applyAlignment="1" applyProtection="1">
      <alignment vertical="center" wrapText="1"/>
      <protection locked="0"/>
    </xf>
    <xf numFmtId="0" fontId="15" fillId="12" borderId="11" xfId="0" applyFont="1" applyFill="1" applyBorder="1" applyAlignment="1" applyProtection="1">
      <alignment vertical="center" wrapText="1"/>
      <protection locked="0"/>
    </xf>
    <xf numFmtId="0" fontId="15" fillId="12" borderId="12" xfId="0" applyFont="1" applyFill="1" applyBorder="1" applyAlignment="1" applyProtection="1">
      <alignment vertical="center" wrapText="1"/>
      <protection locked="0"/>
    </xf>
    <xf numFmtId="167" fontId="15" fillId="11" borderId="0" xfId="0" applyNumberFormat="1" applyFont="1" applyFill="1" applyAlignment="1" applyProtection="1">
      <alignment vertical="center"/>
      <protection locked="0"/>
    </xf>
    <xf numFmtId="164" fontId="15" fillId="11" borderId="0" xfId="0" applyNumberFormat="1" applyFont="1" applyFill="1" applyAlignment="1" applyProtection="1">
      <alignment vertical="center" wrapText="1"/>
      <protection locked="0"/>
    </xf>
    <xf numFmtId="0" fontId="21" fillId="11" borderId="0" xfId="0" applyFont="1" applyFill="1" applyAlignment="1" applyProtection="1">
      <alignment vertical="center" wrapText="1"/>
      <protection locked="0"/>
    </xf>
    <xf numFmtId="0" fontId="15" fillId="11" borderId="0" xfId="0" applyFont="1" applyFill="1" applyAlignment="1" applyProtection="1">
      <alignment vertical="center" wrapText="1"/>
      <protection locked="0"/>
    </xf>
    <xf numFmtId="0" fontId="0" fillId="11" borderId="0" xfId="0" applyFill="1" applyAlignment="1" applyProtection="1">
      <alignment wrapText="1"/>
      <protection locked="0"/>
    </xf>
    <xf numFmtId="0" fontId="15" fillId="0" borderId="0" xfId="0" applyFont="1" applyAlignment="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11" borderId="6" xfId="0" applyFont="1" applyFill="1" applyBorder="1" applyAlignment="1">
      <alignment horizontal="left" vertical="center"/>
    </xf>
    <xf numFmtId="0" fontId="22" fillId="2" borderId="0" xfId="0" applyFont="1" applyFill="1" applyAlignment="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5" fillId="3" borderId="0" xfId="0" applyFont="1" applyFill="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rangatamarikigovtnz.sharepoint.com/sites/FS-FinancialControl/Financial%20Control/Finance%20-%20Financial%20Control/Expenditure%20reporting/CE%20Expenditure/Mobile-Laptop%20and%20Data%20Packages%202025.xlsx" TargetMode="External"/><Relationship Id="rId1" Type="http://schemas.openxmlformats.org/officeDocument/2006/relationships/externalLinkPath" Target="https://orangatamarikigovtnz.sharepoint.com/sites/FS-FinancialControl/Financial%20Control/Finance%20-%20Financial%20Control/Expenditure%20reporting/CE%20Expenditure/Mobile-Laptop%20and%20Data%20Package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drew"/>
      <sheetName val="Chappie"/>
    </sheetNames>
    <sheetDataSet>
      <sheetData sheetId="0">
        <row r="15">
          <cell r="B15">
            <v>714.37</v>
          </cell>
        </row>
      </sheetData>
      <sheetData sheetId="1">
        <row r="13">
          <cell r="B13">
            <v>636.1</v>
          </cell>
        </row>
        <row r="25">
          <cell r="B25">
            <v>678.4000000000002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25" zoomScaleNormal="100" workbookViewId="0">
      <selection activeCell="A34" sqref="A34"/>
    </sheetView>
  </sheetViews>
  <sheetFormatPr defaultColWidth="0" defaultRowHeight="13.5" zeroHeight="1" x14ac:dyDescent="0.35"/>
  <cols>
    <col min="1" max="1" width="219.265625" style="41" customWidth="1"/>
    <col min="2" max="2" width="33.265625" style="40" customWidth="1"/>
    <col min="3" max="16384" width="8.73046875" hidden="1"/>
  </cols>
  <sheetData>
    <row r="1" spans="1:2" ht="23.25" customHeight="1" x14ac:dyDescent="0.35">
      <c r="A1" s="39" t="s">
        <v>0</v>
      </c>
    </row>
    <row r="2" spans="1:2" ht="33" customHeight="1" x14ac:dyDescent="0.35">
      <c r="A2" s="95" t="s">
        <v>1</v>
      </c>
    </row>
    <row r="3" spans="1:2" ht="17.25" customHeight="1" x14ac:dyDescent="0.35"/>
    <row r="4" spans="1:2" ht="23.25" customHeight="1" x14ac:dyDescent="0.35">
      <c r="A4" s="119" t="s">
        <v>2</v>
      </c>
    </row>
    <row r="5" spans="1:2" ht="17.25" customHeight="1" x14ac:dyDescent="0.35"/>
    <row r="6" spans="1:2" ht="23.25" customHeight="1" x14ac:dyDescent="0.35">
      <c r="A6" s="42" t="s">
        <v>3</v>
      </c>
    </row>
    <row r="7" spans="1:2" ht="17.25" customHeight="1" x14ac:dyDescent="0.35">
      <c r="A7" s="43" t="s">
        <v>4</v>
      </c>
    </row>
    <row r="8" spans="1:2" ht="17.25" customHeight="1" x14ac:dyDescent="0.35">
      <c r="A8" s="43" t="s">
        <v>5</v>
      </c>
    </row>
    <row r="9" spans="1:2" ht="17.25" customHeight="1" x14ac:dyDescent="0.35">
      <c r="A9" s="43"/>
    </row>
    <row r="10" spans="1:2" ht="23.25" customHeight="1" x14ac:dyDescent="0.35">
      <c r="A10" s="42" t="s">
        <v>6</v>
      </c>
      <c r="B10" s="70" t="s">
        <v>7</v>
      </c>
    </row>
    <row r="11" spans="1:2" ht="17.25" customHeight="1" x14ac:dyDescent="0.35">
      <c r="A11" s="44" t="s">
        <v>8</v>
      </c>
    </row>
    <row r="12" spans="1:2" ht="17.25" customHeight="1" x14ac:dyDescent="0.35">
      <c r="A12" s="43" t="s">
        <v>9</v>
      </c>
    </row>
    <row r="13" spans="1:2" ht="17.25" customHeight="1" x14ac:dyDescent="0.35">
      <c r="A13" s="43" t="s">
        <v>10</v>
      </c>
    </row>
    <row r="14" spans="1:2" ht="17.25" customHeight="1" x14ac:dyDescent="0.35">
      <c r="A14" s="45" t="s">
        <v>11</v>
      </c>
    </row>
    <row r="15" spans="1:2" ht="17.25" customHeight="1" x14ac:dyDescent="0.35">
      <c r="A15" s="43" t="s">
        <v>12</v>
      </c>
    </row>
    <row r="16" spans="1:2" ht="17.25" customHeight="1" x14ac:dyDescent="0.35">
      <c r="A16" s="43"/>
    </row>
    <row r="17" spans="1:1" ht="23.25" customHeight="1" x14ac:dyDescent="0.35">
      <c r="A17" s="42" t="s">
        <v>13</v>
      </c>
    </row>
    <row r="18" spans="1:1" ht="17.25" customHeight="1" x14ac:dyDescent="0.35">
      <c r="A18" s="45" t="s">
        <v>14</v>
      </c>
    </row>
    <row r="19" spans="1:1" ht="17.25" customHeight="1" x14ac:dyDescent="0.35">
      <c r="A19" s="45" t="s">
        <v>15</v>
      </c>
    </row>
    <row r="20" spans="1:1" ht="17.25" customHeight="1" x14ac:dyDescent="0.35">
      <c r="A20" s="66" t="s">
        <v>16</v>
      </c>
    </row>
    <row r="21" spans="1:1" ht="17.25" customHeight="1" x14ac:dyDescent="0.35">
      <c r="A21" s="46"/>
    </row>
    <row r="22" spans="1:1" ht="23.25" customHeight="1" x14ac:dyDescent="0.35">
      <c r="A22" s="42" t="s">
        <v>17</v>
      </c>
    </row>
    <row r="23" spans="1:1" ht="17.25" customHeight="1" x14ac:dyDescent="0.35">
      <c r="A23" s="46" t="s">
        <v>18</v>
      </c>
    </row>
    <row r="24" spans="1:1" ht="17.25" customHeight="1" x14ac:dyDescent="0.35">
      <c r="A24" s="46"/>
    </row>
    <row r="25" spans="1:1" ht="23.25" customHeight="1" x14ac:dyDescent="0.35">
      <c r="A25" s="42" t="s">
        <v>19</v>
      </c>
    </row>
    <row r="26" spans="1:1" ht="17.25" customHeight="1" x14ac:dyDescent="0.35">
      <c r="A26" s="47" t="s">
        <v>20</v>
      </c>
    </row>
    <row r="27" spans="1:1" ht="32.25" customHeight="1" x14ac:dyDescent="0.35">
      <c r="A27" s="45" t="s">
        <v>21</v>
      </c>
    </row>
    <row r="28" spans="1:1" ht="17.25" customHeight="1" x14ac:dyDescent="0.35">
      <c r="A28" s="47" t="s">
        <v>22</v>
      </c>
    </row>
    <row r="29" spans="1:1" ht="32.25" customHeight="1" x14ac:dyDescent="0.35">
      <c r="A29" s="45" t="s">
        <v>23</v>
      </c>
    </row>
    <row r="30" spans="1:1" ht="17.25" customHeight="1" x14ac:dyDescent="0.35">
      <c r="A30" s="47" t="s">
        <v>24</v>
      </c>
    </row>
    <row r="31" spans="1:1" ht="17.25" customHeight="1" x14ac:dyDescent="0.35">
      <c r="A31" s="45" t="s">
        <v>25</v>
      </c>
    </row>
    <row r="32" spans="1:1" ht="17.25" customHeight="1" x14ac:dyDescent="0.35">
      <c r="A32" s="47" t="s">
        <v>26</v>
      </c>
    </row>
    <row r="33" spans="1:1" ht="32.25" customHeight="1" x14ac:dyDescent="0.35">
      <c r="A33" s="45" t="s">
        <v>27</v>
      </c>
    </row>
    <row r="34" spans="1:1" ht="32.25" customHeight="1" x14ac:dyDescent="0.35">
      <c r="A34" s="44" t="s">
        <v>28</v>
      </c>
    </row>
    <row r="35" spans="1:1" ht="17.25" customHeight="1" x14ac:dyDescent="0.35">
      <c r="A35" s="47" t="s">
        <v>29</v>
      </c>
    </row>
    <row r="36" spans="1:1" ht="32.25" customHeight="1" x14ac:dyDescent="0.35">
      <c r="A36" s="45" t="s">
        <v>30</v>
      </c>
    </row>
    <row r="37" spans="1:1" ht="32.25" customHeight="1" x14ac:dyDescent="0.35">
      <c r="A37" s="45" t="s">
        <v>31</v>
      </c>
    </row>
    <row r="38" spans="1:1" ht="32.25" customHeight="1" x14ac:dyDescent="0.35">
      <c r="A38" s="45" t="s">
        <v>32</v>
      </c>
    </row>
    <row r="39" spans="1:1" ht="17.25" customHeight="1" x14ac:dyDescent="0.35">
      <c r="A39" s="44"/>
    </row>
    <row r="40" spans="1:1" ht="22.5" customHeight="1" x14ac:dyDescent="0.35">
      <c r="A40" s="42" t="s">
        <v>33</v>
      </c>
    </row>
    <row r="41" spans="1:1" ht="17.25" customHeight="1" x14ac:dyDescent="0.35">
      <c r="A41" s="51" t="s">
        <v>34</v>
      </c>
    </row>
    <row r="42" spans="1:1" ht="17.25" customHeight="1" x14ac:dyDescent="0.35">
      <c r="A42" s="48" t="s">
        <v>35</v>
      </c>
    </row>
    <row r="43" spans="1:1" ht="17.25" customHeight="1" x14ac:dyDescent="0.35">
      <c r="A43" s="46" t="s">
        <v>36</v>
      </c>
    </row>
    <row r="44" spans="1:1" ht="32.25" customHeight="1" x14ac:dyDescent="0.35">
      <c r="A44" s="46" t="s">
        <v>37</v>
      </c>
    </row>
    <row r="45" spans="1:1" ht="32.25" customHeight="1" x14ac:dyDescent="0.35">
      <c r="A45" s="46" t="s">
        <v>38</v>
      </c>
    </row>
    <row r="46" spans="1:1" ht="17.25" customHeight="1" x14ac:dyDescent="0.35">
      <c r="A46" s="49" t="s">
        <v>39</v>
      </c>
    </row>
    <row r="47" spans="1:1" ht="32.25" customHeight="1" x14ac:dyDescent="0.35">
      <c r="A47" s="45" t="s">
        <v>40</v>
      </c>
    </row>
    <row r="48" spans="1:1" ht="32.25" customHeight="1" x14ac:dyDescent="0.35">
      <c r="A48" s="45" t="s">
        <v>41</v>
      </c>
    </row>
    <row r="49" spans="1:1" ht="32.25" customHeight="1" x14ac:dyDescent="0.35">
      <c r="A49" s="46" t="s">
        <v>42</v>
      </c>
    </row>
    <row r="50" spans="1:1" ht="17.25" customHeight="1" x14ac:dyDescent="0.35">
      <c r="A50" s="46" t="s">
        <v>43</v>
      </c>
    </row>
    <row r="51" spans="1:1" ht="17.25" customHeight="1" x14ac:dyDescent="0.35">
      <c r="A51" s="46" t="s">
        <v>44</v>
      </c>
    </row>
    <row r="52" spans="1:1" ht="17.25" customHeight="1" x14ac:dyDescent="0.35">
      <c r="A52" s="46"/>
    </row>
    <row r="53" spans="1:1" ht="22.5" customHeight="1" x14ac:dyDescent="0.35">
      <c r="A53" s="42" t="s">
        <v>45</v>
      </c>
    </row>
    <row r="54" spans="1:1" ht="32.25" customHeight="1" x14ac:dyDescent="0.35">
      <c r="A54" s="105" t="s">
        <v>46</v>
      </c>
    </row>
    <row r="55" spans="1:1" ht="17.25" customHeight="1" x14ac:dyDescent="0.35">
      <c r="A55" s="50" t="s">
        <v>47</v>
      </c>
    </row>
    <row r="56" spans="1:1" ht="17.25" customHeight="1" x14ac:dyDescent="0.35">
      <c r="A56" s="51" t="s">
        <v>48</v>
      </c>
    </row>
    <row r="57" spans="1:1" ht="17.25" customHeight="1" x14ac:dyDescent="0.35">
      <c r="A57" s="66" t="s">
        <v>49</v>
      </c>
    </row>
    <row r="58" spans="1:1" ht="17.25" customHeight="1" x14ac:dyDescent="0.35">
      <c r="A58" s="52" t="s">
        <v>50</v>
      </c>
    </row>
    <row r="59" spans="1:1" x14ac:dyDescent="0.35"/>
    <row r="61" spans="1:1" hidden="1" x14ac:dyDescent="0.35">
      <c r="A61" s="53"/>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Header>&amp;C&amp;"Calibri"&amp;14&amp;K000000IN-CONFIDENCE&amp;1#</oddHead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9" sqref="G9"/>
    </sheetView>
  </sheetViews>
  <sheetFormatPr defaultColWidth="0" defaultRowHeight="12.75" zeroHeight="1" x14ac:dyDescent="0.35"/>
  <cols>
    <col min="1" max="1" width="35.73046875" customWidth="1"/>
    <col min="2" max="2" width="21.73046875" customWidth="1"/>
    <col min="3" max="3" width="33.73046875" customWidth="1"/>
    <col min="4" max="4" width="4.265625" customWidth="1"/>
    <col min="5" max="5" width="29" customWidth="1"/>
    <col min="6" max="6" width="19" customWidth="1"/>
    <col min="7" max="7" width="42" customWidth="1"/>
    <col min="8" max="11" width="9.1328125" hidden="1" customWidth="1"/>
    <col min="12" max="16384" width="9.1328125" hidden="1"/>
  </cols>
  <sheetData>
    <row r="1" spans="1:11" ht="26.25" customHeight="1" x14ac:dyDescent="0.35">
      <c r="A1" s="145" t="s">
        <v>51</v>
      </c>
      <c r="B1" s="145"/>
      <c r="C1" s="145"/>
      <c r="D1" s="145"/>
      <c r="E1" s="145"/>
      <c r="F1" s="145"/>
      <c r="G1" s="17"/>
      <c r="H1" s="17"/>
      <c r="I1" s="17"/>
      <c r="J1" s="17"/>
      <c r="K1" s="17"/>
    </row>
    <row r="2" spans="1:11" ht="21" customHeight="1" x14ac:dyDescent="0.35">
      <c r="A2" s="3" t="s">
        <v>52</v>
      </c>
      <c r="B2" s="146" t="s">
        <v>53</v>
      </c>
      <c r="C2" s="146"/>
      <c r="D2" s="146"/>
      <c r="E2" s="146"/>
      <c r="F2" s="146"/>
      <c r="G2" s="17"/>
      <c r="H2" s="17"/>
      <c r="I2" s="17"/>
      <c r="J2" s="17"/>
      <c r="K2" s="17"/>
    </row>
    <row r="3" spans="1:11" ht="21" customHeight="1" x14ac:dyDescent="0.35">
      <c r="A3" s="3" t="s">
        <v>54</v>
      </c>
      <c r="B3" s="146" t="s">
        <v>55</v>
      </c>
      <c r="C3" s="146"/>
      <c r="D3" s="146"/>
      <c r="E3" s="146"/>
      <c r="F3" s="146"/>
      <c r="G3" s="17"/>
      <c r="H3" s="17"/>
      <c r="I3" s="17"/>
      <c r="J3" s="17"/>
      <c r="K3" s="17"/>
    </row>
    <row r="4" spans="1:11" ht="21" customHeight="1" x14ac:dyDescent="0.35">
      <c r="A4" s="3" t="s">
        <v>56</v>
      </c>
      <c r="B4" s="147">
        <v>45474</v>
      </c>
      <c r="C4" s="147"/>
      <c r="D4" s="147"/>
      <c r="E4" s="147"/>
      <c r="F4" s="147"/>
      <c r="G4" s="17"/>
      <c r="H4" s="17"/>
      <c r="I4" s="17"/>
      <c r="J4" s="17"/>
      <c r="K4" s="17"/>
    </row>
    <row r="5" spans="1:11" ht="21" customHeight="1" x14ac:dyDescent="0.35">
      <c r="A5" s="3" t="s">
        <v>57</v>
      </c>
      <c r="B5" s="147" t="s">
        <v>58</v>
      </c>
      <c r="C5" s="147"/>
      <c r="D5" s="147"/>
      <c r="E5" s="147"/>
      <c r="F5" s="147"/>
      <c r="G5" s="17"/>
      <c r="H5" s="17"/>
      <c r="I5" s="17"/>
      <c r="J5" s="17"/>
      <c r="K5" s="17"/>
    </row>
    <row r="6" spans="1:11" ht="21" customHeight="1" x14ac:dyDescent="0.35">
      <c r="A6" s="3" t="s">
        <v>59</v>
      </c>
      <c r="B6" s="144" t="str">
        <f>IF(AND(Travel!B7&lt;&gt;A30,Hospitality!B7&lt;&gt;A30,'All other expenses'!B7&lt;&gt;A30,'Gifts and benefits'!B7&lt;&gt;A30),A31,IF(AND(Travel!B7=A30,Hospitality!B7=A30,'All other expenses'!B7=A30,'Gifts and benefits'!B7=A30),A33,A32))</f>
        <v>Data and totals checked on all sheets</v>
      </c>
      <c r="C6" s="144"/>
      <c r="D6" s="144"/>
      <c r="E6" s="144"/>
      <c r="F6" s="144"/>
      <c r="G6" s="23"/>
      <c r="H6" s="17"/>
      <c r="I6" s="17"/>
      <c r="J6" s="17"/>
      <c r="K6" s="17"/>
    </row>
    <row r="7" spans="1:11" ht="21" customHeight="1" x14ac:dyDescent="0.35">
      <c r="A7" s="3" t="s">
        <v>60</v>
      </c>
      <c r="B7" s="143" t="s">
        <v>61</v>
      </c>
      <c r="C7" s="143"/>
      <c r="D7" s="143"/>
      <c r="E7" s="143"/>
      <c r="F7" s="143"/>
      <c r="G7" s="23"/>
      <c r="H7" s="17"/>
      <c r="I7" s="17"/>
      <c r="J7" s="17"/>
      <c r="K7" s="17"/>
    </row>
    <row r="8" spans="1:11" ht="21" customHeight="1" x14ac:dyDescent="0.35">
      <c r="A8" s="3" t="s">
        <v>62</v>
      </c>
      <c r="B8" s="143" t="s">
        <v>63</v>
      </c>
      <c r="C8" s="143"/>
      <c r="D8" s="143"/>
      <c r="E8" s="143"/>
      <c r="F8" s="143"/>
      <c r="G8" s="23"/>
      <c r="H8" s="17"/>
      <c r="I8" s="17"/>
      <c r="J8" s="17"/>
      <c r="K8" s="17"/>
    </row>
    <row r="9" spans="1:11" ht="66.75" customHeight="1" x14ac:dyDescent="0.35">
      <c r="A9" s="142" t="s">
        <v>64</v>
      </c>
      <c r="B9" s="142"/>
      <c r="C9" s="142"/>
      <c r="D9" s="142"/>
      <c r="E9" s="142"/>
      <c r="F9" s="142"/>
      <c r="G9" s="23"/>
      <c r="H9" s="17"/>
      <c r="I9" s="17"/>
      <c r="J9" s="17"/>
      <c r="K9" s="17"/>
    </row>
    <row r="10" spans="1:11" s="94" customFormat="1" ht="36" customHeight="1" x14ac:dyDescent="0.4">
      <c r="A10" s="88" t="s">
        <v>65</v>
      </c>
      <c r="B10" s="89" t="s">
        <v>66</v>
      </c>
      <c r="C10" s="89" t="s">
        <v>67</v>
      </c>
      <c r="D10" s="90"/>
      <c r="E10" s="91" t="s">
        <v>29</v>
      </c>
      <c r="F10" s="92" t="s">
        <v>68</v>
      </c>
      <c r="G10" s="93"/>
      <c r="H10" s="93"/>
      <c r="I10" s="93"/>
      <c r="J10" s="93"/>
      <c r="K10" s="93"/>
    </row>
    <row r="11" spans="1:11" ht="27.75" customHeight="1" x14ac:dyDescent="0.4">
      <c r="A11" s="8" t="s">
        <v>69</v>
      </c>
      <c r="B11" s="60">
        <f>B15+B16+B17</f>
        <v>2397.9300000000003</v>
      </c>
      <c r="C11" s="67" t="str">
        <f>IF(Travel!B6="",A34,Travel!B6)</f>
        <v>Figures exclude GST</v>
      </c>
      <c r="D11" s="6"/>
      <c r="E11" s="8" t="s">
        <v>70</v>
      </c>
      <c r="F11" s="33">
        <f>'Gifts and benefits'!C28</f>
        <v>0</v>
      </c>
      <c r="G11" s="29"/>
      <c r="H11" s="29"/>
      <c r="I11" s="29"/>
      <c r="J11" s="29"/>
      <c r="K11" s="29"/>
    </row>
    <row r="12" spans="1:11" ht="27.75" customHeight="1" x14ac:dyDescent="0.4">
      <c r="A12" s="8" t="s">
        <v>24</v>
      </c>
      <c r="B12" s="60">
        <f>Hospitality!B14</f>
        <v>0</v>
      </c>
      <c r="C12" s="67" t="str">
        <f>IF(Hospitality!B6="",A34,Hospitality!B6)</f>
        <v>Figures exclude GST</v>
      </c>
      <c r="D12" s="6"/>
      <c r="E12" s="8" t="s">
        <v>71</v>
      </c>
      <c r="F12" s="33">
        <f>'Gifts and benefits'!C29</f>
        <v>0</v>
      </c>
      <c r="G12" s="29"/>
      <c r="H12" s="29"/>
      <c r="I12" s="29"/>
      <c r="J12" s="29"/>
      <c r="K12" s="29"/>
    </row>
    <row r="13" spans="1:11" ht="27.75" customHeight="1" x14ac:dyDescent="0.35">
      <c r="A13" s="8" t="s">
        <v>72</v>
      </c>
      <c r="B13" s="60">
        <f>'All other expenses'!B46</f>
        <v>10095.288690000001</v>
      </c>
      <c r="C13" s="67" t="str">
        <f>IF('All other expenses'!B6="",A34,'All other expenses'!B6)</f>
        <v>Figures exclude GST</v>
      </c>
      <c r="D13" s="6"/>
      <c r="E13" s="8" t="s">
        <v>73</v>
      </c>
      <c r="F13" s="33">
        <f>'Gifts and benefits'!C30</f>
        <v>0</v>
      </c>
      <c r="G13" s="17"/>
      <c r="H13" s="17"/>
      <c r="I13" s="17"/>
      <c r="J13" s="17"/>
      <c r="K13" s="17"/>
    </row>
    <row r="14" spans="1:11" ht="12.75" customHeight="1" x14ac:dyDescent="0.35">
      <c r="A14" s="7"/>
      <c r="B14" s="61"/>
      <c r="C14" s="68"/>
      <c r="D14" s="34"/>
      <c r="E14" s="6"/>
      <c r="F14" s="35"/>
      <c r="G14" s="17"/>
      <c r="H14" s="17"/>
      <c r="I14" s="17"/>
      <c r="J14" s="17"/>
      <c r="K14" s="17"/>
    </row>
    <row r="15" spans="1:11" ht="27.75" customHeight="1" x14ac:dyDescent="0.35">
      <c r="A15" s="9" t="s">
        <v>74</v>
      </c>
      <c r="B15" s="62">
        <f>Travel!B17</f>
        <v>0</v>
      </c>
      <c r="C15" s="69" t="str">
        <f>C11</f>
        <v>Figures exclude GST</v>
      </c>
      <c r="D15" s="6"/>
      <c r="E15" s="6"/>
      <c r="F15" s="35"/>
      <c r="G15" s="17"/>
      <c r="H15" s="17"/>
      <c r="I15" s="17"/>
      <c r="J15" s="17"/>
      <c r="K15" s="17"/>
    </row>
    <row r="16" spans="1:11" ht="27.75" customHeight="1" x14ac:dyDescent="0.35">
      <c r="A16" s="9" t="s">
        <v>75</v>
      </c>
      <c r="B16" s="62">
        <f>Travel!B102</f>
        <v>2397.9300000000003</v>
      </c>
      <c r="C16" s="69" t="str">
        <f>C11</f>
        <v>Figures exclude GST</v>
      </c>
      <c r="D16" s="36"/>
      <c r="E16" s="6"/>
      <c r="F16" s="37"/>
      <c r="G16" s="17"/>
      <c r="H16" s="17"/>
      <c r="I16" s="17"/>
      <c r="J16" s="17"/>
      <c r="K16" s="17"/>
    </row>
    <row r="17" spans="1:11" ht="27.75" customHeight="1" x14ac:dyDescent="0.35">
      <c r="A17" s="9" t="s">
        <v>76</v>
      </c>
      <c r="B17" s="62">
        <f>Travel!B111</f>
        <v>0</v>
      </c>
      <c r="C17" s="69" t="str">
        <f>C11</f>
        <v>Figures exclude GST</v>
      </c>
      <c r="D17" s="6"/>
      <c r="E17" s="6"/>
      <c r="F17" s="37"/>
      <c r="G17" s="17"/>
      <c r="H17" s="17"/>
      <c r="I17" s="17"/>
      <c r="J17" s="17"/>
      <c r="K17" s="17"/>
    </row>
    <row r="18" spans="1:11" ht="27.75" customHeight="1" x14ac:dyDescent="0.4">
      <c r="A18" s="17"/>
      <c r="B18" s="19"/>
      <c r="C18" s="17"/>
      <c r="D18" s="5"/>
      <c r="E18" s="5"/>
      <c r="F18" s="28"/>
      <c r="G18" s="17"/>
      <c r="H18" s="17"/>
      <c r="I18" s="17"/>
      <c r="J18" s="17"/>
      <c r="K18" s="17"/>
    </row>
    <row r="19" spans="1:11" ht="13.15" x14ac:dyDescent="0.4">
      <c r="A19" s="18" t="s">
        <v>77</v>
      </c>
      <c r="B19" s="19"/>
      <c r="C19" s="17"/>
      <c r="D19" s="17"/>
      <c r="E19" s="17"/>
      <c r="F19" s="17"/>
      <c r="G19" s="17"/>
      <c r="H19" s="17"/>
      <c r="I19" s="17"/>
      <c r="J19" s="17"/>
      <c r="K19" s="17"/>
    </row>
    <row r="20" spans="1:11" x14ac:dyDescent="0.35">
      <c r="A20" s="20" t="s">
        <v>78</v>
      </c>
      <c r="D20" s="17"/>
      <c r="E20" s="17"/>
      <c r="F20" s="17"/>
      <c r="G20" s="17"/>
      <c r="H20" s="17"/>
      <c r="I20" s="17"/>
      <c r="J20" s="17"/>
      <c r="K20" s="17"/>
    </row>
    <row r="21" spans="1:11" ht="12.6" customHeight="1" x14ac:dyDescent="0.35">
      <c r="A21" s="20" t="s">
        <v>79</v>
      </c>
      <c r="D21" s="17"/>
      <c r="E21" s="17"/>
      <c r="F21" s="17"/>
      <c r="G21" s="17"/>
      <c r="H21" s="17"/>
      <c r="I21" s="17"/>
      <c r="J21" s="17"/>
      <c r="K21" s="17"/>
    </row>
    <row r="22" spans="1:11" ht="12.6" customHeight="1" x14ac:dyDescent="0.35">
      <c r="A22" s="20" t="s">
        <v>80</v>
      </c>
      <c r="D22" s="17"/>
      <c r="E22" s="17"/>
      <c r="F22" s="17"/>
      <c r="G22" s="17"/>
      <c r="H22" s="17"/>
      <c r="I22" s="17"/>
      <c r="J22" s="17"/>
      <c r="K22" s="17"/>
    </row>
    <row r="23" spans="1:11" ht="12.6" customHeight="1" x14ac:dyDescent="0.35">
      <c r="A23" s="20" t="s">
        <v>81</v>
      </c>
      <c r="D23" s="17"/>
      <c r="E23" s="17"/>
      <c r="F23" s="17"/>
      <c r="G23" s="17"/>
      <c r="H23" s="17"/>
      <c r="I23" s="17"/>
      <c r="J23" s="17"/>
      <c r="K23" s="17"/>
    </row>
    <row r="24" spans="1:11" x14ac:dyDescent="0.35">
      <c r="A24" s="26"/>
      <c r="B24" s="17"/>
      <c r="C24" s="17"/>
      <c r="D24" s="17"/>
      <c r="E24" s="17"/>
      <c r="F24" s="17"/>
      <c r="G24" s="17"/>
      <c r="H24" s="17"/>
      <c r="I24" s="17"/>
      <c r="J24" s="17"/>
      <c r="K24" s="17"/>
    </row>
    <row r="25" spans="1:11" ht="13.15" hidden="1" x14ac:dyDescent="0.4">
      <c r="A25" s="12" t="s">
        <v>82</v>
      </c>
      <c r="B25" s="13"/>
      <c r="C25" s="13"/>
      <c r="D25" s="13"/>
      <c r="E25" s="13"/>
      <c r="F25" s="13"/>
      <c r="G25" s="17"/>
      <c r="H25" s="17"/>
      <c r="I25" s="17"/>
      <c r="J25" s="17"/>
      <c r="K25" s="17"/>
    </row>
    <row r="26" spans="1:11" ht="12.75" hidden="1" customHeight="1" x14ac:dyDescent="0.35">
      <c r="A26" s="11" t="s">
        <v>83</v>
      </c>
      <c r="B26" s="4"/>
      <c r="C26" s="4"/>
      <c r="D26" s="11"/>
      <c r="E26" s="11"/>
      <c r="F26" s="11"/>
      <c r="G26" s="17"/>
      <c r="H26" s="17"/>
      <c r="I26" s="17"/>
      <c r="J26" s="17"/>
      <c r="K26" s="17"/>
    </row>
    <row r="27" spans="1:11" hidden="1" x14ac:dyDescent="0.35">
      <c r="A27" s="10" t="s">
        <v>84</v>
      </c>
      <c r="B27" s="10"/>
      <c r="C27" s="10"/>
      <c r="D27" s="10"/>
      <c r="E27" s="10"/>
      <c r="F27" s="10"/>
      <c r="G27" s="17"/>
      <c r="H27" s="17"/>
      <c r="I27" s="17"/>
      <c r="J27" s="17"/>
      <c r="K27" s="17"/>
    </row>
    <row r="28" spans="1:11" hidden="1" x14ac:dyDescent="0.35">
      <c r="A28" s="10" t="s">
        <v>85</v>
      </c>
      <c r="B28" s="10"/>
      <c r="C28" s="10"/>
      <c r="D28" s="10"/>
      <c r="E28" s="10"/>
      <c r="F28" s="10"/>
      <c r="G28" s="17"/>
      <c r="H28" s="17"/>
      <c r="I28" s="17"/>
      <c r="J28" s="17"/>
      <c r="K28" s="17"/>
    </row>
    <row r="29" spans="1:11" hidden="1" x14ac:dyDescent="0.35">
      <c r="A29" s="11" t="s">
        <v>86</v>
      </c>
      <c r="B29" s="11"/>
      <c r="C29" s="11"/>
      <c r="D29" s="11"/>
      <c r="E29" s="11"/>
      <c r="F29" s="11"/>
      <c r="G29" s="17"/>
      <c r="H29" s="17"/>
      <c r="I29" s="17"/>
      <c r="J29" s="17"/>
      <c r="K29" s="17"/>
    </row>
    <row r="30" spans="1:11" hidden="1" x14ac:dyDescent="0.35">
      <c r="A30" s="11" t="s">
        <v>87</v>
      </c>
      <c r="B30" s="11"/>
      <c r="C30" s="11"/>
      <c r="D30" s="11"/>
      <c r="E30" s="11"/>
      <c r="F30" s="11"/>
      <c r="G30" s="17"/>
      <c r="H30" s="17"/>
      <c r="I30" s="17"/>
      <c r="J30" s="17"/>
      <c r="K30" s="17"/>
    </row>
    <row r="31" spans="1:11" hidden="1" x14ac:dyDescent="0.35">
      <c r="A31" s="10" t="s">
        <v>88</v>
      </c>
      <c r="B31" s="10"/>
      <c r="C31" s="10"/>
      <c r="D31" s="10"/>
      <c r="E31" s="10"/>
      <c r="F31" s="10"/>
      <c r="G31" s="17"/>
      <c r="H31" s="17"/>
      <c r="I31" s="17"/>
      <c r="J31" s="17"/>
      <c r="K31" s="17"/>
    </row>
    <row r="32" spans="1:11" hidden="1" x14ac:dyDescent="0.35">
      <c r="A32" s="10" t="s">
        <v>89</v>
      </c>
      <c r="B32" s="10"/>
      <c r="C32" s="10"/>
      <c r="D32" s="10"/>
      <c r="E32" s="10"/>
      <c r="F32" s="10"/>
      <c r="G32" s="17"/>
      <c r="H32" s="17"/>
      <c r="I32" s="17"/>
      <c r="J32" s="17"/>
      <c r="K32" s="17"/>
    </row>
    <row r="33" spans="1:11" hidden="1" x14ac:dyDescent="0.35">
      <c r="A33" s="10" t="s">
        <v>90</v>
      </c>
      <c r="B33" s="10"/>
      <c r="C33" s="10"/>
      <c r="D33" s="10"/>
      <c r="E33" s="10"/>
      <c r="F33" s="10"/>
      <c r="G33" s="17"/>
      <c r="H33" s="17"/>
      <c r="I33" s="17"/>
      <c r="J33" s="17"/>
      <c r="K33" s="17"/>
    </row>
    <row r="34" spans="1:11" hidden="1" x14ac:dyDescent="0.35">
      <c r="A34" s="11" t="s">
        <v>91</v>
      </c>
      <c r="B34" s="11"/>
      <c r="C34" s="11"/>
      <c r="D34" s="11"/>
      <c r="E34" s="11"/>
      <c r="F34" s="11"/>
      <c r="G34" s="17"/>
      <c r="H34" s="17"/>
      <c r="I34" s="17"/>
      <c r="J34" s="17"/>
      <c r="K34" s="17"/>
    </row>
    <row r="35" spans="1:11" hidden="1" x14ac:dyDescent="0.35">
      <c r="A35" s="11" t="s">
        <v>92</v>
      </c>
      <c r="B35" s="11"/>
      <c r="C35" s="11"/>
      <c r="D35" s="11"/>
      <c r="E35" s="11"/>
      <c r="F35" s="11"/>
      <c r="G35" s="17"/>
      <c r="H35" s="17"/>
      <c r="I35" s="17"/>
      <c r="J35" s="17"/>
      <c r="K35" s="17"/>
    </row>
    <row r="36" spans="1:11" hidden="1" x14ac:dyDescent="0.35">
      <c r="A36" s="10" t="s">
        <v>93</v>
      </c>
      <c r="B36" s="64"/>
      <c r="C36" s="64"/>
      <c r="D36" s="64"/>
      <c r="E36" s="64"/>
      <c r="F36" s="64"/>
      <c r="G36" s="17"/>
      <c r="H36" s="17"/>
      <c r="I36" s="17"/>
      <c r="J36" s="17"/>
      <c r="K36" s="17"/>
    </row>
    <row r="37" spans="1:11" hidden="1" x14ac:dyDescent="0.35">
      <c r="A37" s="10" t="s">
        <v>61</v>
      </c>
      <c r="B37" s="64"/>
      <c r="C37" s="64"/>
      <c r="D37" s="64"/>
      <c r="E37" s="64"/>
      <c r="F37" s="64"/>
      <c r="G37" s="17"/>
      <c r="H37" s="17"/>
      <c r="I37" s="17"/>
      <c r="J37" s="17"/>
      <c r="K37" s="17"/>
    </row>
    <row r="38" spans="1:11" hidden="1" x14ac:dyDescent="0.35">
      <c r="A38" s="10" t="s">
        <v>94</v>
      </c>
      <c r="B38" s="64"/>
      <c r="C38" s="64"/>
      <c r="D38" s="64"/>
      <c r="E38" s="64"/>
      <c r="F38" s="64"/>
      <c r="G38" s="17"/>
      <c r="H38" s="17"/>
      <c r="I38" s="17"/>
      <c r="J38" s="17"/>
      <c r="K38" s="17"/>
    </row>
    <row r="39" spans="1:11" hidden="1" x14ac:dyDescent="0.35">
      <c r="A39" s="11" t="s">
        <v>95</v>
      </c>
      <c r="B39" s="4"/>
      <c r="C39" s="4"/>
      <c r="D39" s="4"/>
      <c r="E39" s="4"/>
      <c r="F39" s="4"/>
      <c r="G39" s="17"/>
      <c r="H39" s="17"/>
      <c r="I39" s="17"/>
      <c r="J39" s="17"/>
      <c r="K39" s="17"/>
    </row>
    <row r="40" spans="1:11" hidden="1" x14ac:dyDescent="0.35">
      <c r="A40" s="4" t="s">
        <v>96</v>
      </c>
      <c r="B40" s="4"/>
      <c r="C40" s="4"/>
      <c r="D40" s="4"/>
      <c r="E40" s="4"/>
      <c r="F40" s="4"/>
      <c r="G40" s="17"/>
      <c r="H40" s="17"/>
      <c r="I40" s="17"/>
      <c r="J40" s="17"/>
      <c r="K40" s="17"/>
    </row>
    <row r="41" spans="1:11" hidden="1" x14ac:dyDescent="0.35">
      <c r="A41" s="4" t="s">
        <v>97</v>
      </c>
      <c r="B41" s="4"/>
      <c r="C41" s="4"/>
      <c r="D41" s="4"/>
      <c r="E41" s="4"/>
      <c r="F41" s="4"/>
      <c r="G41" s="17"/>
      <c r="H41" s="17"/>
      <c r="I41" s="17"/>
      <c r="J41" s="17"/>
      <c r="K41" s="17"/>
    </row>
    <row r="42" spans="1:11" hidden="1" x14ac:dyDescent="0.35">
      <c r="A42" s="4" t="s">
        <v>98</v>
      </c>
      <c r="B42" s="4"/>
      <c r="C42" s="4"/>
      <c r="D42" s="4"/>
      <c r="E42" s="4"/>
      <c r="F42" s="4"/>
      <c r="G42" s="17"/>
      <c r="H42" s="17"/>
      <c r="I42" s="17"/>
      <c r="J42" s="17"/>
      <c r="K42" s="17"/>
    </row>
    <row r="43" spans="1:11" hidden="1" x14ac:dyDescent="0.35">
      <c r="A43" s="4" t="s">
        <v>99</v>
      </c>
      <c r="B43" s="4"/>
      <c r="C43" s="4"/>
      <c r="D43" s="4"/>
      <c r="E43" s="4"/>
      <c r="F43" s="4"/>
      <c r="G43" s="17"/>
      <c r="H43" s="17"/>
      <c r="I43" s="17"/>
      <c r="J43" s="17"/>
      <c r="K43" s="17"/>
    </row>
    <row r="44" spans="1:11" hidden="1" x14ac:dyDescent="0.35">
      <c r="A44" s="4" t="s">
        <v>100</v>
      </c>
      <c r="B44" s="4"/>
      <c r="C44" s="4"/>
      <c r="D44" s="4"/>
      <c r="E44" s="4"/>
      <c r="F44" s="4"/>
      <c r="G44" s="17"/>
      <c r="H44" s="17"/>
      <c r="I44" s="17"/>
      <c r="J44" s="17"/>
      <c r="K44" s="17"/>
    </row>
    <row r="45" spans="1:11" hidden="1" x14ac:dyDescent="0.35">
      <c r="A45" s="65" t="s">
        <v>101</v>
      </c>
      <c r="B45" s="64"/>
      <c r="C45" s="64"/>
      <c r="D45" s="64"/>
      <c r="E45" s="64"/>
      <c r="F45" s="64"/>
      <c r="G45" s="17"/>
      <c r="H45" s="17"/>
      <c r="I45" s="17"/>
      <c r="J45" s="17"/>
      <c r="K45" s="17"/>
    </row>
    <row r="46" spans="1:11" hidden="1" x14ac:dyDescent="0.35">
      <c r="A46" s="64" t="s">
        <v>102</v>
      </c>
      <c r="B46" s="64"/>
      <c r="C46" s="64"/>
      <c r="D46" s="64"/>
      <c r="E46" s="64"/>
      <c r="F46" s="64"/>
      <c r="G46" s="17"/>
      <c r="H46" s="17"/>
      <c r="I46" s="17"/>
      <c r="J46" s="17"/>
      <c r="K46" s="17"/>
    </row>
    <row r="47" spans="1:11" hidden="1" x14ac:dyDescent="0.35">
      <c r="A47" s="38">
        <v>-20000</v>
      </c>
      <c r="B47" s="4"/>
      <c r="C47" s="4"/>
      <c r="D47" s="4"/>
      <c r="E47" s="4"/>
      <c r="F47" s="4"/>
      <c r="G47" s="17"/>
      <c r="H47" s="17"/>
      <c r="I47" s="17"/>
      <c r="J47" s="17"/>
      <c r="K47" s="17"/>
    </row>
    <row r="48" spans="1:11" ht="25.5" hidden="1" x14ac:dyDescent="0.35">
      <c r="A48" s="82" t="s">
        <v>103</v>
      </c>
      <c r="B48" s="64"/>
      <c r="C48" s="64"/>
      <c r="D48" s="64"/>
      <c r="E48" s="64"/>
      <c r="F48" s="64"/>
      <c r="G48" s="17"/>
      <c r="H48" s="17"/>
      <c r="I48" s="17"/>
      <c r="J48" s="17"/>
      <c r="K48" s="17"/>
    </row>
    <row r="49" spans="1:11" ht="25.5" hidden="1" x14ac:dyDescent="0.35">
      <c r="A49" s="82" t="s">
        <v>104</v>
      </c>
      <c r="B49" s="64"/>
      <c r="C49" s="64"/>
      <c r="D49" s="64"/>
      <c r="E49" s="64"/>
      <c r="F49" s="64"/>
      <c r="G49" s="17"/>
      <c r="H49" s="17"/>
      <c r="I49" s="17"/>
      <c r="J49" s="17"/>
      <c r="K49" s="17"/>
    </row>
    <row r="50" spans="1:11" ht="25.5" hidden="1" x14ac:dyDescent="0.35">
      <c r="A50" s="83" t="s">
        <v>105</v>
      </c>
      <c r="B50" s="4"/>
      <c r="C50" s="4"/>
      <c r="D50" s="4"/>
      <c r="E50" s="4"/>
      <c r="F50" s="4"/>
      <c r="G50" s="17"/>
      <c r="H50" s="17"/>
      <c r="I50" s="17"/>
      <c r="J50" s="17"/>
      <c r="K50" s="17"/>
    </row>
    <row r="51" spans="1:11" ht="25.5" hidden="1" x14ac:dyDescent="0.35">
      <c r="A51" s="83" t="s">
        <v>106</v>
      </c>
      <c r="B51" s="4"/>
      <c r="C51" s="4"/>
      <c r="D51" s="4"/>
      <c r="E51" s="4"/>
      <c r="F51" s="4"/>
      <c r="G51" s="17"/>
      <c r="H51" s="17"/>
      <c r="I51" s="17"/>
      <c r="J51" s="17"/>
      <c r="K51" s="17"/>
    </row>
    <row r="52" spans="1:11" ht="38.25" hidden="1" x14ac:dyDescent="0.4">
      <c r="A52" s="83" t="s">
        <v>107</v>
      </c>
      <c r="B52" s="75"/>
      <c r="C52" s="75"/>
      <c r="D52" s="75"/>
      <c r="E52" s="11"/>
      <c r="F52" s="11"/>
      <c r="G52" s="17"/>
      <c r="H52" s="17"/>
      <c r="I52" s="17"/>
      <c r="J52" s="17"/>
      <c r="K52" s="17"/>
    </row>
    <row r="53" spans="1:11" ht="13.15" hidden="1" x14ac:dyDescent="0.4">
      <c r="A53" s="80" t="s">
        <v>108</v>
      </c>
      <c r="B53" s="74"/>
      <c r="C53" s="74"/>
      <c r="D53" s="74"/>
      <c r="E53" s="10"/>
      <c r="F53" s="10" t="b">
        <v>1</v>
      </c>
      <c r="G53" s="17"/>
      <c r="H53" s="17"/>
      <c r="I53" s="17"/>
      <c r="J53" s="17"/>
      <c r="K53" s="17"/>
    </row>
    <row r="54" spans="1:11" ht="13.15" hidden="1" x14ac:dyDescent="0.4">
      <c r="A54" s="81" t="s">
        <v>109</v>
      </c>
      <c r="B54" s="80"/>
      <c r="C54" s="80"/>
      <c r="D54" s="80"/>
      <c r="E54" s="10"/>
      <c r="F54" s="10" t="b">
        <v>0</v>
      </c>
      <c r="G54" s="17"/>
      <c r="H54" s="17"/>
      <c r="I54" s="17"/>
      <c r="J54" s="17"/>
      <c r="K54" s="17"/>
    </row>
    <row r="55" spans="1:11" ht="13.15" hidden="1" x14ac:dyDescent="0.35">
      <c r="A55" s="84"/>
      <c r="B55" s="76">
        <f>COUNT(Travel!B12:B16)</f>
        <v>0</v>
      </c>
      <c r="C55" s="76"/>
      <c r="D55" s="76">
        <f>COUNTIF(Travel!D12:D16,"*")</f>
        <v>0</v>
      </c>
      <c r="E55" s="77"/>
      <c r="F55" s="77" t="b">
        <f>MIN(B55,D55)=MAX(B55,D55)</f>
        <v>1</v>
      </c>
      <c r="G55" s="17"/>
      <c r="H55" s="17"/>
      <c r="I55" s="17"/>
      <c r="J55" s="17"/>
      <c r="K55" s="17"/>
    </row>
    <row r="56" spans="1:11" ht="13.15" hidden="1" x14ac:dyDescent="0.35">
      <c r="A56" s="84" t="s">
        <v>110</v>
      </c>
      <c r="B56" s="76">
        <f>COUNT(Travel!B21:B101)</f>
        <v>7</v>
      </c>
      <c r="C56" s="76"/>
      <c r="D56" s="76">
        <f>COUNTIF(Travel!D21:D101,"*")</f>
        <v>7</v>
      </c>
      <c r="E56" s="77"/>
      <c r="F56" s="77" t="b">
        <f>MIN(B56,D56)=MAX(B56,D56)</f>
        <v>1</v>
      </c>
    </row>
    <row r="57" spans="1:11" ht="13.15" hidden="1" x14ac:dyDescent="0.4">
      <c r="A57" s="85"/>
      <c r="B57" s="76">
        <f>COUNT(Travel!B106:B110)</f>
        <v>0</v>
      </c>
      <c r="C57" s="76"/>
      <c r="D57" s="76">
        <f>COUNTIF(Travel!D106:D110,"*")</f>
        <v>0</v>
      </c>
      <c r="E57" s="77"/>
      <c r="F57" s="77" t="b">
        <f>MIN(B57,D57)=MAX(B57,D57)</f>
        <v>1</v>
      </c>
    </row>
    <row r="58" spans="1:11" ht="13.15" hidden="1" x14ac:dyDescent="0.4">
      <c r="A58" s="86" t="s">
        <v>111</v>
      </c>
      <c r="B58" s="78">
        <f>COUNT(Hospitality!B11:B13)</f>
        <v>0</v>
      </c>
      <c r="C58" s="78"/>
      <c r="D58" s="78">
        <f>COUNTIF(Hospitality!D11:D13,"*")</f>
        <v>0</v>
      </c>
      <c r="E58" s="79"/>
      <c r="F58" s="79" t="b">
        <f>MIN(B58,D58)=MAX(B58,D58)</f>
        <v>1</v>
      </c>
    </row>
    <row r="59" spans="1:11" ht="13.15" hidden="1" x14ac:dyDescent="0.4">
      <c r="A59" s="87" t="s">
        <v>112</v>
      </c>
      <c r="B59" s="77">
        <f>COUNT('All other expenses'!B11:B45)</f>
        <v>5</v>
      </c>
      <c r="C59" s="77"/>
      <c r="D59" s="77">
        <f>COUNTIF('All other expenses'!D11:D45,"*")</f>
        <v>5</v>
      </c>
      <c r="E59" s="77"/>
      <c r="F59" s="77" t="b">
        <f>MIN(B59,D59)=MAX(B59,D59)</f>
        <v>1</v>
      </c>
    </row>
    <row r="60" spans="1:11" ht="13.15" hidden="1" x14ac:dyDescent="0.4">
      <c r="A60" s="86" t="s">
        <v>113</v>
      </c>
      <c r="B60" s="78">
        <f>COUNTIF('Gifts and benefits'!B11:B27,"*")</f>
        <v>1</v>
      </c>
      <c r="C60" s="78">
        <f>COUNTIF('Gifts and benefits'!C11:C27,"*")</f>
        <v>0</v>
      </c>
      <c r="D60" s="78"/>
      <c r="E60" s="78">
        <f>COUNTA('Gifts and benefits'!E11:E27)</f>
        <v>0</v>
      </c>
      <c r="F60" s="79" t="b">
        <f>MIN(B60,C60,E60)=MAX(B60,C60,E60)</f>
        <v>0</v>
      </c>
    </row>
    <row r="61" spans="1:11" x14ac:dyDescent="0.3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1" orientation="landscape" r:id="rId1"/>
  <headerFooter alignWithMargins="0">
    <oddHeader>&amp;C&amp;"Calibri"&amp;14&amp;K000000IN-CONFIDENCE&amp;1#</oddHeader>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12"/>
  <sheetViews>
    <sheetView zoomScale="80" zoomScaleNormal="80" workbookViewId="0">
      <selection activeCell="C32" sqref="C32"/>
    </sheetView>
  </sheetViews>
  <sheetFormatPr defaultColWidth="0" defaultRowHeight="12.75" zeroHeight="1" x14ac:dyDescent="0.35"/>
  <cols>
    <col min="1" max="1" width="35.73046875" customWidth="1"/>
    <col min="2" max="2" width="14.265625" customWidth="1"/>
    <col min="3" max="3" width="71.265625" customWidth="1"/>
    <col min="4" max="4" width="50" customWidth="1"/>
    <col min="5" max="5" width="21.265625" customWidth="1"/>
    <col min="6" max="6" width="37.73046875" customWidth="1"/>
    <col min="7" max="9" width="9.1328125" hidden="1" customWidth="1"/>
    <col min="10" max="13" width="0" hidden="1" customWidth="1"/>
    <col min="14" max="16384" width="9.1328125" hidden="1"/>
  </cols>
  <sheetData>
    <row r="1" spans="1:6" ht="26.25" customHeight="1" x14ac:dyDescent="0.35">
      <c r="A1" s="145" t="s">
        <v>114</v>
      </c>
      <c r="B1" s="145"/>
      <c r="C1" s="145"/>
      <c r="D1" s="145"/>
      <c r="E1" s="145"/>
      <c r="F1" s="17"/>
    </row>
    <row r="2" spans="1:6" ht="21" customHeight="1" x14ac:dyDescent="0.35">
      <c r="A2" s="3" t="s">
        <v>52</v>
      </c>
      <c r="B2" s="148" t="str">
        <f>'Summary and sign-off'!B2:F2</f>
        <v>Oranga Tamariki - Ministry for Children</v>
      </c>
      <c r="C2" s="148"/>
      <c r="D2" s="148"/>
      <c r="E2" s="148"/>
      <c r="F2" s="17"/>
    </row>
    <row r="3" spans="1:6" ht="21" customHeight="1" x14ac:dyDescent="0.35">
      <c r="A3" s="3" t="s">
        <v>115</v>
      </c>
      <c r="B3" s="148" t="str">
        <f>'Summary and sign-off'!B3:F3</f>
        <v>Chappie Te Kani</v>
      </c>
      <c r="C3" s="148"/>
      <c r="D3" s="148"/>
      <c r="E3" s="148"/>
      <c r="F3" s="17"/>
    </row>
    <row r="4" spans="1:6" ht="21" customHeight="1" x14ac:dyDescent="0.35">
      <c r="A4" s="3" t="s">
        <v>116</v>
      </c>
      <c r="B4" s="148">
        <f>'Summary and sign-off'!B4:F4</f>
        <v>45474</v>
      </c>
      <c r="C4" s="148"/>
      <c r="D4" s="148"/>
      <c r="E4" s="148"/>
      <c r="F4" s="17"/>
    </row>
    <row r="5" spans="1:6" ht="21" customHeight="1" x14ac:dyDescent="0.35">
      <c r="A5" s="3" t="s">
        <v>117</v>
      </c>
      <c r="B5" s="148" t="str">
        <f>'Summary and sign-off'!B5:F5</f>
        <v>30/04/2025 Chappie Te Kani resigned from Oranga Tamariki in April 2025 following medical leave from September 2024</v>
      </c>
      <c r="C5" s="148"/>
      <c r="D5" s="148"/>
      <c r="E5" s="148"/>
      <c r="F5" s="17"/>
    </row>
    <row r="6" spans="1:6" ht="21" customHeight="1" x14ac:dyDescent="0.35">
      <c r="A6" s="3" t="s">
        <v>118</v>
      </c>
      <c r="B6" s="143" t="s">
        <v>85</v>
      </c>
      <c r="C6" s="143"/>
      <c r="D6" s="143"/>
      <c r="E6" s="143"/>
      <c r="F6" s="17"/>
    </row>
    <row r="7" spans="1:6" ht="21" customHeight="1" x14ac:dyDescent="0.35">
      <c r="A7" s="3" t="s">
        <v>59</v>
      </c>
      <c r="B7" s="143" t="s">
        <v>87</v>
      </c>
      <c r="C7" s="143"/>
      <c r="D7" s="143"/>
      <c r="E7" s="143"/>
      <c r="F7" s="17"/>
    </row>
    <row r="8" spans="1:6" ht="36" customHeight="1" x14ac:dyDescent="0.4">
      <c r="A8" s="151" t="s">
        <v>119</v>
      </c>
      <c r="B8" s="152"/>
      <c r="C8" s="152"/>
      <c r="D8" s="152"/>
      <c r="E8" s="152"/>
      <c r="F8" s="19"/>
    </row>
    <row r="9" spans="1:6" ht="36" customHeight="1" x14ac:dyDescent="0.4">
      <c r="A9" s="153" t="s">
        <v>120</v>
      </c>
      <c r="B9" s="154"/>
      <c r="C9" s="154"/>
      <c r="D9" s="154"/>
      <c r="E9" s="154"/>
      <c r="F9" s="19"/>
    </row>
    <row r="10" spans="1:6" ht="24.75" customHeight="1" x14ac:dyDescent="0.4">
      <c r="A10" s="150" t="s">
        <v>121</v>
      </c>
      <c r="B10" s="155"/>
      <c r="C10" s="150"/>
      <c r="D10" s="150"/>
      <c r="E10" s="150"/>
      <c r="F10" s="29"/>
    </row>
    <row r="11" spans="1:6" ht="27" customHeight="1" x14ac:dyDescent="0.35">
      <c r="A11" s="24" t="s">
        <v>122</v>
      </c>
      <c r="B11" s="24" t="s">
        <v>123</v>
      </c>
      <c r="C11" s="24" t="s">
        <v>124</v>
      </c>
      <c r="D11" s="24" t="s">
        <v>125</v>
      </c>
      <c r="E11" s="24" t="s">
        <v>126</v>
      </c>
      <c r="F11" s="30"/>
    </row>
    <row r="12" spans="1:6" s="2" customFormat="1" hidden="1" x14ac:dyDescent="0.35">
      <c r="A12" s="96"/>
      <c r="B12" s="97"/>
      <c r="C12" s="98"/>
      <c r="D12" s="98"/>
      <c r="E12" s="99"/>
      <c r="F12" s="1"/>
    </row>
    <row r="13" spans="1:6" s="2" customFormat="1" x14ac:dyDescent="0.35">
      <c r="A13" s="120"/>
      <c r="B13" s="121"/>
      <c r="C13" s="122" t="s">
        <v>127</v>
      </c>
      <c r="D13" s="122"/>
      <c r="E13" s="123"/>
      <c r="F13" s="1"/>
    </row>
    <row r="14" spans="1:6" s="2" customFormat="1" x14ac:dyDescent="0.35">
      <c r="A14" s="120"/>
      <c r="B14" s="121"/>
      <c r="C14" s="122"/>
      <c r="D14" s="122"/>
      <c r="E14" s="123"/>
      <c r="F14" s="1"/>
    </row>
    <row r="15" spans="1:6" s="2" customFormat="1" x14ac:dyDescent="0.35">
      <c r="A15" s="120"/>
      <c r="B15" s="121"/>
      <c r="C15" s="122"/>
      <c r="D15" s="122"/>
      <c r="E15" s="123"/>
      <c r="F15" s="1"/>
    </row>
    <row r="16" spans="1:6" s="2" customFormat="1" hidden="1" x14ac:dyDescent="0.35">
      <c r="A16" s="106"/>
      <c r="B16" s="107"/>
      <c r="C16" s="108"/>
      <c r="D16" s="108"/>
      <c r="E16" s="109"/>
      <c r="F16" s="1"/>
    </row>
    <row r="17" spans="1:6" ht="19.5" customHeight="1" x14ac:dyDescent="0.35">
      <c r="A17" s="72" t="s">
        <v>128</v>
      </c>
      <c r="B17" s="73">
        <f>SUM(B12:B16)</f>
        <v>0</v>
      </c>
      <c r="C17" s="130" t="str">
        <f>IF(SUBTOTAL(3,B12:B16)=SUBTOTAL(103,B12:B16),'Summary and sign-off'!$A$48,'Summary and sign-off'!$A$49)</f>
        <v>Check - there are no hidden rows with data</v>
      </c>
      <c r="D17" s="149" t="str">
        <f>IF('Summary and sign-off'!F55='Summary and sign-off'!F54,'Summary and sign-off'!A51,'Summary and sign-off'!A50)</f>
        <v>Check - each entry provides sufficient information</v>
      </c>
      <c r="E17" s="149"/>
      <c r="F17" s="17"/>
    </row>
    <row r="18" spans="1:6" ht="10.5" customHeight="1" x14ac:dyDescent="0.4">
      <c r="A18" s="17"/>
      <c r="B18" s="19"/>
      <c r="C18" s="17"/>
      <c r="D18" s="17"/>
      <c r="E18" s="17"/>
      <c r="F18" s="17"/>
    </row>
    <row r="19" spans="1:6" ht="24.75" customHeight="1" x14ac:dyDescent="0.4">
      <c r="A19" s="150" t="s">
        <v>129</v>
      </c>
      <c r="B19" s="150"/>
      <c r="C19" s="150"/>
      <c r="D19" s="150"/>
      <c r="E19" s="150"/>
      <c r="F19" s="29"/>
    </row>
    <row r="20" spans="1:6" ht="27" customHeight="1" x14ac:dyDescent="0.35">
      <c r="A20" s="24" t="s">
        <v>122</v>
      </c>
      <c r="B20" s="24" t="s">
        <v>66</v>
      </c>
      <c r="C20" s="24" t="s">
        <v>130</v>
      </c>
      <c r="D20" s="24" t="s">
        <v>125</v>
      </c>
      <c r="E20" s="24" t="s">
        <v>126</v>
      </c>
      <c r="F20" s="30"/>
    </row>
    <row r="21" spans="1:6" s="2" customFormat="1" hidden="1" x14ac:dyDescent="0.35">
      <c r="A21" s="96"/>
      <c r="B21" s="97"/>
      <c r="C21" s="98"/>
      <c r="D21" s="98"/>
      <c r="E21" s="99"/>
      <c r="F21" s="1"/>
    </row>
    <row r="22" spans="1:6" s="132" customFormat="1" ht="13.15" x14ac:dyDescent="0.35">
      <c r="A22" s="137"/>
      <c r="B22" s="138"/>
      <c r="C22" s="139" t="s">
        <v>55</v>
      </c>
      <c r="D22" s="140"/>
      <c r="E22" s="140"/>
      <c r="F22" s="141"/>
    </row>
    <row r="23" spans="1:6" s="2" customFormat="1" x14ac:dyDescent="0.35">
      <c r="A23" s="120">
        <v>45490</v>
      </c>
      <c r="B23" s="134">
        <v>986.12</v>
      </c>
      <c r="C23" s="135" t="s">
        <v>131</v>
      </c>
      <c r="D23" s="135" t="s">
        <v>132</v>
      </c>
      <c r="E23" s="136" t="s">
        <v>133</v>
      </c>
      <c r="F23" s="1"/>
    </row>
    <row r="24" spans="1:6" s="2" customFormat="1" x14ac:dyDescent="0.35">
      <c r="A24" s="120">
        <v>45490</v>
      </c>
      <c r="B24" s="134">
        <f>94.68+52.65</f>
        <v>147.33000000000001</v>
      </c>
      <c r="C24" s="135" t="s">
        <v>131</v>
      </c>
      <c r="D24" s="135" t="s">
        <v>134</v>
      </c>
      <c r="E24" s="136" t="s">
        <v>135</v>
      </c>
      <c r="F24" s="1"/>
    </row>
    <row r="25" spans="1:6" s="2" customFormat="1" x14ac:dyDescent="0.35">
      <c r="A25" s="120">
        <v>45490</v>
      </c>
      <c r="B25" s="134">
        <v>375.48</v>
      </c>
      <c r="C25" s="135" t="s">
        <v>131</v>
      </c>
      <c r="D25" s="135" t="s">
        <v>136</v>
      </c>
      <c r="E25" s="136" t="s">
        <v>137</v>
      </c>
      <c r="F25" s="1"/>
    </row>
    <row r="26" spans="1:6" s="2" customFormat="1" x14ac:dyDescent="0.35">
      <c r="A26" s="120">
        <v>45490</v>
      </c>
      <c r="B26" s="134">
        <f>54.65</f>
        <v>54.65</v>
      </c>
      <c r="C26" s="135" t="s">
        <v>131</v>
      </c>
      <c r="D26" s="135" t="s">
        <v>138</v>
      </c>
      <c r="E26" s="136" t="s">
        <v>133</v>
      </c>
      <c r="F26" s="1"/>
    </row>
    <row r="27" spans="1:6" s="2" customFormat="1" x14ac:dyDescent="0.35">
      <c r="A27" s="120">
        <v>45539</v>
      </c>
      <c r="B27" s="121">
        <v>708.65</v>
      </c>
      <c r="C27" s="122" t="s">
        <v>139</v>
      </c>
      <c r="D27" s="135" t="s">
        <v>132</v>
      </c>
      <c r="E27" s="123" t="s">
        <v>140</v>
      </c>
      <c r="F27" s="1"/>
    </row>
    <row r="28" spans="1:6" s="2" customFormat="1" x14ac:dyDescent="0.35">
      <c r="A28" s="120">
        <v>45539</v>
      </c>
      <c r="B28" s="121">
        <v>50.03</v>
      </c>
      <c r="C28" s="122" t="s">
        <v>139</v>
      </c>
      <c r="D28" s="135" t="s">
        <v>134</v>
      </c>
      <c r="E28" s="123" t="s">
        <v>140</v>
      </c>
      <c r="F28" s="1"/>
    </row>
    <row r="29" spans="1:6" s="2" customFormat="1" x14ac:dyDescent="0.35">
      <c r="A29" s="120">
        <v>45539</v>
      </c>
      <c r="B29" s="121">
        <v>75.67</v>
      </c>
      <c r="C29" s="122" t="s">
        <v>139</v>
      </c>
      <c r="D29" s="135" t="s">
        <v>138</v>
      </c>
      <c r="E29" s="123" t="s">
        <v>140</v>
      </c>
      <c r="F29" s="1"/>
    </row>
    <row r="30" spans="1:6" s="2" customFormat="1" x14ac:dyDescent="0.35">
      <c r="A30" s="120"/>
      <c r="B30" s="121"/>
      <c r="C30" s="122"/>
      <c r="D30" s="122"/>
      <c r="E30" s="123"/>
      <c r="F30" s="1"/>
    </row>
    <row r="31" spans="1:6" s="2" customFormat="1" x14ac:dyDescent="0.35">
      <c r="A31" s="120"/>
      <c r="B31" s="121"/>
      <c r="C31" s="122"/>
      <c r="D31" s="122"/>
      <c r="E31" s="123"/>
      <c r="F31" s="1"/>
    </row>
    <row r="32" spans="1:6" s="2" customFormat="1" x14ac:dyDescent="0.35">
      <c r="A32" s="120"/>
      <c r="B32" s="121"/>
      <c r="C32" s="122"/>
      <c r="D32" s="122"/>
      <c r="E32" s="123"/>
      <c r="F32" s="1"/>
    </row>
    <row r="33" spans="1:6" s="2" customFormat="1" x14ac:dyDescent="0.35">
      <c r="A33" s="120"/>
      <c r="B33" s="121"/>
      <c r="C33" s="122"/>
      <c r="D33" s="122"/>
      <c r="E33" s="123"/>
      <c r="F33" s="1"/>
    </row>
    <row r="34" spans="1:6" s="2" customFormat="1" x14ac:dyDescent="0.35">
      <c r="A34" s="120"/>
      <c r="B34" s="121"/>
      <c r="C34" s="122"/>
      <c r="D34" s="122"/>
      <c r="E34" s="123"/>
      <c r="F34" s="1"/>
    </row>
    <row r="35" spans="1:6" s="2" customFormat="1" x14ac:dyDescent="0.35">
      <c r="A35" s="120"/>
      <c r="B35" s="121"/>
      <c r="C35" s="122"/>
      <c r="D35" s="122"/>
      <c r="E35" s="123"/>
      <c r="F35" s="1"/>
    </row>
    <row r="36" spans="1:6" s="2" customFormat="1" x14ac:dyDescent="0.35">
      <c r="A36" s="120"/>
      <c r="B36" s="121"/>
      <c r="C36" s="122"/>
      <c r="D36" s="122"/>
      <c r="E36" s="123"/>
      <c r="F36" s="1"/>
    </row>
    <row r="37" spans="1:6" s="2" customFormat="1" x14ac:dyDescent="0.35">
      <c r="A37" s="120"/>
      <c r="B37" s="121"/>
      <c r="C37" s="122"/>
      <c r="D37" s="122"/>
      <c r="E37" s="123"/>
      <c r="F37" s="1"/>
    </row>
    <row r="38" spans="1:6" s="2" customFormat="1" x14ac:dyDescent="0.35">
      <c r="A38" s="120"/>
      <c r="B38" s="121"/>
      <c r="C38" s="122"/>
      <c r="D38" s="122"/>
      <c r="E38" s="123"/>
      <c r="F38" s="1"/>
    </row>
    <row r="39" spans="1:6" s="2" customFormat="1" x14ac:dyDescent="0.35">
      <c r="A39" s="120"/>
      <c r="B39" s="121"/>
      <c r="C39" s="122"/>
      <c r="D39" s="122"/>
      <c r="E39" s="123"/>
      <c r="F39" s="1"/>
    </row>
    <row r="40" spans="1:6" s="2" customFormat="1" x14ac:dyDescent="0.35">
      <c r="A40" s="120"/>
      <c r="B40" s="121"/>
      <c r="C40" s="122"/>
      <c r="D40" s="122"/>
      <c r="E40" s="123"/>
      <c r="F40" s="1"/>
    </row>
    <row r="41" spans="1:6" s="2" customFormat="1" x14ac:dyDescent="0.35">
      <c r="A41" s="120"/>
      <c r="B41" s="121"/>
      <c r="C41" s="122"/>
      <c r="D41" s="122"/>
      <c r="E41" s="123"/>
      <c r="F41" s="1"/>
    </row>
    <row r="42" spans="1:6" s="2" customFormat="1" x14ac:dyDescent="0.35">
      <c r="A42" s="120"/>
      <c r="B42" s="121"/>
      <c r="C42" s="122"/>
      <c r="D42" s="122"/>
      <c r="E42" s="123"/>
      <c r="F42" s="1"/>
    </row>
    <row r="43" spans="1:6" s="2" customFormat="1" x14ac:dyDescent="0.35">
      <c r="A43" s="120"/>
      <c r="B43" s="121"/>
      <c r="C43" s="122"/>
      <c r="D43" s="122"/>
      <c r="E43" s="123"/>
      <c r="F43" s="1"/>
    </row>
    <row r="44" spans="1:6" s="2" customFormat="1" x14ac:dyDescent="0.35">
      <c r="A44" s="120"/>
      <c r="B44" s="121"/>
      <c r="C44" s="122"/>
      <c r="D44" s="122"/>
      <c r="E44" s="123"/>
      <c r="F44" s="1"/>
    </row>
    <row r="45" spans="1:6" s="2" customFormat="1" x14ac:dyDescent="0.35">
      <c r="A45" s="120"/>
      <c r="B45" s="121"/>
      <c r="C45" s="122"/>
      <c r="D45" s="122"/>
      <c r="E45" s="123"/>
      <c r="F45" s="1"/>
    </row>
    <row r="46" spans="1:6" s="2" customFormat="1" x14ac:dyDescent="0.35">
      <c r="A46" s="120"/>
      <c r="B46" s="121"/>
      <c r="C46" s="122"/>
      <c r="D46" s="122"/>
      <c r="E46" s="123"/>
      <c r="F46" s="1"/>
    </row>
    <row r="47" spans="1:6" s="2" customFormat="1" x14ac:dyDescent="0.35">
      <c r="A47" s="120"/>
      <c r="B47" s="121"/>
      <c r="C47" s="122"/>
      <c r="D47" s="122"/>
      <c r="E47" s="123"/>
      <c r="F47" s="1"/>
    </row>
    <row r="48" spans="1:6" s="2" customFormat="1" x14ac:dyDescent="0.35">
      <c r="A48" s="120"/>
      <c r="B48" s="121"/>
      <c r="C48" s="122"/>
      <c r="D48" s="122"/>
      <c r="E48" s="123"/>
      <c r="F48" s="1"/>
    </row>
    <row r="49" spans="1:6" s="2" customFormat="1" x14ac:dyDescent="0.35">
      <c r="A49" s="120"/>
      <c r="B49" s="121"/>
      <c r="C49" s="122"/>
      <c r="D49" s="122"/>
      <c r="E49" s="123"/>
      <c r="F49" s="1"/>
    </row>
    <row r="50" spans="1:6" s="2" customFormat="1" x14ac:dyDescent="0.35">
      <c r="A50" s="120"/>
      <c r="B50" s="121"/>
      <c r="C50" s="122"/>
      <c r="D50" s="122"/>
      <c r="E50" s="123"/>
      <c r="F50" s="1"/>
    </row>
    <row r="51" spans="1:6" s="2" customFormat="1" x14ac:dyDescent="0.35">
      <c r="A51" s="120"/>
      <c r="B51" s="121"/>
      <c r="C51" s="122"/>
      <c r="D51" s="122"/>
      <c r="E51" s="123"/>
      <c r="F51" s="1"/>
    </row>
    <row r="52" spans="1:6" s="2" customFormat="1" x14ac:dyDescent="0.35">
      <c r="A52" s="120"/>
      <c r="B52" s="121"/>
      <c r="C52" s="122"/>
      <c r="D52" s="122"/>
      <c r="E52" s="123"/>
      <c r="F52" s="1"/>
    </row>
    <row r="53" spans="1:6" s="2" customFormat="1" x14ac:dyDescent="0.35">
      <c r="A53" s="120"/>
      <c r="B53" s="121"/>
      <c r="C53" s="122"/>
      <c r="D53" s="122"/>
      <c r="E53" s="123"/>
      <c r="F53" s="1"/>
    </row>
    <row r="54" spans="1:6" s="2" customFormat="1" x14ac:dyDescent="0.35">
      <c r="A54" s="120"/>
      <c r="B54" s="121"/>
      <c r="C54" s="122"/>
      <c r="D54" s="122"/>
      <c r="E54" s="123"/>
      <c r="F54" s="1"/>
    </row>
    <row r="55" spans="1:6" s="2" customFormat="1" x14ac:dyDescent="0.35">
      <c r="A55" s="120"/>
      <c r="B55" s="121"/>
      <c r="C55" s="122"/>
      <c r="D55" s="122"/>
      <c r="E55" s="123"/>
      <c r="F55" s="1"/>
    </row>
    <row r="56" spans="1:6" s="2" customFormat="1" x14ac:dyDescent="0.35">
      <c r="A56" s="120"/>
      <c r="B56" s="121"/>
      <c r="C56" s="122"/>
      <c r="D56" s="122"/>
      <c r="E56" s="123"/>
      <c r="F56" s="1"/>
    </row>
    <row r="57" spans="1:6" s="2" customFormat="1" x14ac:dyDescent="0.35">
      <c r="A57" s="120"/>
      <c r="B57" s="121"/>
      <c r="C57" s="122"/>
      <c r="D57" s="122"/>
      <c r="E57" s="123"/>
      <c r="F57" s="1"/>
    </row>
    <row r="58" spans="1:6" s="2" customFormat="1" x14ac:dyDescent="0.35">
      <c r="A58" s="120"/>
      <c r="B58" s="121"/>
      <c r="C58" s="122"/>
      <c r="D58" s="122"/>
      <c r="E58" s="123"/>
      <c r="F58" s="1"/>
    </row>
    <row r="59" spans="1:6" s="2" customFormat="1" x14ac:dyDescent="0.35">
      <c r="A59" s="120"/>
      <c r="B59" s="121"/>
      <c r="C59" s="122"/>
      <c r="D59" s="122"/>
      <c r="E59" s="123"/>
      <c r="F59" s="1"/>
    </row>
    <row r="60" spans="1:6" s="2" customFormat="1" x14ac:dyDescent="0.35">
      <c r="A60" s="120"/>
      <c r="B60" s="121"/>
      <c r="C60" s="122"/>
      <c r="D60" s="122"/>
      <c r="E60" s="123"/>
      <c r="F60" s="1"/>
    </row>
    <row r="61" spans="1:6" s="2" customFormat="1" x14ac:dyDescent="0.35">
      <c r="A61" s="120"/>
      <c r="B61" s="121"/>
      <c r="C61" s="122"/>
      <c r="D61" s="122"/>
      <c r="E61" s="123"/>
      <c r="F61" s="1"/>
    </row>
    <row r="62" spans="1:6" s="2" customFormat="1" x14ac:dyDescent="0.35">
      <c r="A62" s="120"/>
      <c r="B62" s="121"/>
      <c r="C62" s="122"/>
      <c r="D62" s="122"/>
      <c r="E62" s="123"/>
      <c r="F62" s="1"/>
    </row>
    <row r="63" spans="1:6" s="2" customFormat="1" x14ac:dyDescent="0.35">
      <c r="A63" s="120"/>
      <c r="B63" s="121"/>
      <c r="C63" s="122"/>
      <c r="D63" s="122"/>
      <c r="E63" s="123"/>
      <c r="F63" s="1"/>
    </row>
    <row r="64" spans="1:6" s="2" customFormat="1" x14ac:dyDescent="0.35">
      <c r="A64" s="120"/>
      <c r="B64" s="121"/>
      <c r="C64" s="122"/>
      <c r="D64" s="122"/>
      <c r="E64" s="123"/>
      <c r="F64" s="1"/>
    </row>
    <row r="65" spans="1:6" s="2" customFormat="1" x14ac:dyDescent="0.35">
      <c r="A65" s="120"/>
      <c r="B65" s="121"/>
      <c r="C65" s="122"/>
      <c r="D65" s="122"/>
      <c r="E65" s="123"/>
      <c r="F65" s="1"/>
    </row>
    <row r="66" spans="1:6" s="2" customFormat="1" x14ac:dyDescent="0.35">
      <c r="A66" s="120"/>
      <c r="B66" s="121"/>
      <c r="C66" s="122"/>
      <c r="D66" s="122"/>
      <c r="E66" s="123"/>
      <c r="F66" s="1"/>
    </row>
    <row r="67" spans="1:6" s="2" customFormat="1" x14ac:dyDescent="0.35">
      <c r="A67" s="120"/>
      <c r="B67" s="121"/>
      <c r="C67" s="122"/>
      <c r="D67" s="122"/>
      <c r="E67" s="123"/>
      <c r="F67" s="1"/>
    </row>
    <row r="68" spans="1:6" s="2" customFormat="1" x14ac:dyDescent="0.35">
      <c r="A68" s="120"/>
      <c r="B68" s="121"/>
      <c r="C68" s="122"/>
      <c r="D68" s="122"/>
      <c r="E68" s="123"/>
      <c r="F68" s="1"/>
    </row>
    <row r="69" spans="1:6" s="2" customFormat="1" x14ac:dyDescent="0.35">
      <c r="A69" s="120"/>
      <c r="B69" s="121"/>
      <c r="C69" s="122"/>
      <c r="D69" s="122"/>
      <c r="E69" s="123"/>
      <c r="F69" s="1"/>
    </row>
    <row r="70" spans="1:6" s="2" customFormat="1" x14ac:dyDescent="0.35">
      <c r="A70" s="120"/>
      <c r="B70" s="121"/>
      <c r="C70" s="122"/>
      <c r="D70" s="122"/>
      <c r="E70" s="123"/>
      <c r="F70" s="1"/>
    </row>
    <row r="71" spans="1:6" s="2" customFormat="1" x14ac:dyDescent="0.35">
      <c r="A71" s="120"/>
      <c r="B71" s="121"/>
      <c r="C71" s="122"/>
      <c r="D71" s="122"/>
      <c r="E71" s="123"/>
      <c r="F71" s="1"/>
    </row>
    <row r="72" spans="1:6" s="2" customFormat="1" x14ac:dyDescent="0.35">
      <c r="A72" s="120"/>
      <c r="B72" s="121"/>
      <c r="C72" s="122"/>
      <c r="D72" s="122"/>
      <c r="E72" s="123"/>
      <c r="F72" s="1"/>
    </row>
    <row r="73" spans="1:6" s="2" customFormat="1" x14ac:dyDescent="0.35">
      <c r="A73" s="120"/>
      <c r="B73" s="121"/>
      <c r="C73" s="122"/>
      <c r="D73" s="122"/>
      <c r="E73" s="123"/>
      <c r="F73" s="1"/>
    </row>
    <row r="74" spans="1:6" s="2" customFormat="1" x14ac:dyDescent="0.35">
      <c r="A74" s="120"/>
      <c r="B74" s="121"/>
      <c r="C74" s="122"/>
      <c r="D74" s="122"/>
      <c r="E74" s="123"/>
      <c r="F74" s="1"/>
    </row>
    <row r="75" spans="1:6" s="2" customFormat="1" x14ac:dyDescent="0.35">
      <c r="A75" s="120"/>
      <c r="B75" s="121"/>
      <c r="C75" s="122"/>
      <c r="D75" s="122"/>
      <c r="E75" s="123"/>
      <c r="F75" s="1"/>
    </row>
    <row r="76" spans="1:6" s="2" customFormat="1" x14ac:dyDescent="0.35">
      <c r="A76" s="120"/>
      <c r="B76" s="121"/>
      <c r="C76" s="122"/>
      <c r="D76" s="122"/>
      <c r="E76" s="123"/>
      <c r="F76" s="1"/>
    </row>
    <row r="77" spans="1:6" s="2" customFormat="1" x14ac:dyDescent="0.35">
      <c r="A77" s="120"/>
      <c r="B77" s="121"/>
      <c r="C77" s="122"/>
      <c r="D77" s="122"/>
      <c r="E77" s="123"/>
      <c r="F77" s="1"/>
    </row>
    <row r="78" spans="1:6" s="2" customFormat="1" x14ac:dyDescent="0.35">
      <c r="A78" s="120"/>
      <c r="B78" s="121"/>
      <c r="C78" s="122"/>
      <c r="D78" s="122"/>
      <c r="E78" s="123"/>
      <c r="F78" s="1"/>
    </row>
    <row r="79" spans="1:6" s="2" customFormat="1" x14ac:dyDescent="0.35">
      <c r="A79" s="120"/>
      <c r="B79" s="121"/>
      <c r="C79" s="122"/>
      <c r="D79" s="122"/>
      <c r="E79" s="123"/>
      <c r="F79" s="1"/>
    </row>
    <row r="80" spans="1:6" s="2" customFormat="1" x14ac:dyDescent="0.35">
      <c r="A80" s="120"/>
      <c r="B80" s="121"/>
      <c r="C80" s="122"/>
      <c r="D80" s="122"/>
      <c r="E80" s="123"/>
      <c r="F80" s="1"/>
    </row>
    <row r="81" spans="1:6" s="2" customFormat="1" x14ac:dyDescent="0.35">
      <c r="A81" s="120"/>
      <c r="B81" s="121"/>
      <c r="C81" s="122"/>
      <c r="D81" s="122"/>
      <c r="E81" s="123"/>
      <c r="F81" s="1"/>
    </row>
    <row r="82" spans="1:6" s="2" customFormat="1" x14ac:dyDescent="0.35">
      <c r="A82" s="120"/>
      <c r="B82" s="121"/>
      <c r="C82" s="122"/>
      <c r="D82" s="122"/>
      <c r="E82" s="123"/>
      <c r="F82" s="1"/>
    </row>
    <row r="83" spans="1:6" s="2" customFormat="1" x14ac:dyDescent="0.35">
      <c r="A83" s="120"/>
      <c r="B83" s="121"/>
      <c r="C83" s="122"/>
      <c r="D83" s="122"/>
      <c r="E83" s="123"/>
      <c r="F83" s="1"/>
    </row>
    <row r="84" spans="1:6" s="2" customFormat="1" x14ac:dyDescent="0.35">
      <c r="A84" s="120"/>
      <c r="B84" s="121"/>
      <c r="C84" s="122"/>
      <c r="D84" s="122"/>
      <c r="E84" s="123"/>
      <c r="F84" s="1"/>
    </row>
    <row r="85" spans="1:6" s="2" customFormat="1" x14ac:dyDescent="0.35">
      <c r="A85" s="120"/>
      <c r="B85" s="121"/>
      <c r="C85" s="122"/>
      <c r="D85" s="122"/>
      <c r="E85" s="123"/>
      <c r="F85" s="1"/>
    </row>
    <row r="86" spans="1:6" s="2" customFormat="1" x14ac:dyDescent="0.35">
      <c r="A86" s="120"/>
      <c r="B86" s="121"/>
      <c r="C86" s="122"/>
      <c r="D86" s="122"/>
      <c r="E86" s="123"/>
      <c r="F86" s="1"/>
    </row>
    <row r="87" spans="1:6" s="2" customFormat="1" x14ac:dyDescent="0.35">
      <c r="A87" s="120"/>
      <c r="B87" s="121"/>
      <c r="C87" s="122"/>
      <c r="D87" s="122"/>
      <c r="E87" s="123"/>
      <c r="F87" s="1"/>
    </row>
    <row r="88" spans="1:6" s="2" customFormat="1" x14ac:dyDescent="0.35">
      <c r="A88" s="120"/>
      <c r="B88" s="121"/>
      <c r="C88" s="122"/>
      <c r="D88" s="122"/>
      <c r="E88" s="123"/>
      <c r="F88" s="1"/>
    </row>
    <row r="89" spans="1:6" s="2" customFormat="1" x14ac:dyDescent="0.35">
      <c r="A89" s="120"/>
      <c r="B89" s="121"/>
      <c r="C89" s="122"/>
      <c r="D89" s="122"/>
      <c r="E89" s="123"/>
      <c r="F89" s="1"/>
    </row>
    <row r="90" spans="1:6" s="2" customFormat="1" x14ac:dyDescent="0.35">
      <c r="A90" s="120"/>
      <c r="B90" s="121"/>
      <c r="C90" s="122"/>
      <c r="D90" s="122"/>
      <c r="E90" s="123"/>
      <c r="F90" s="1"/>
    </row>
    <row r="91" spans="1:6" s="2" customFormat="1" x14ac:dyDescent="0.35">
      <c r="A91" s="120"/>
      <c r="B91" s="121"/>
      <c r="C91" s="122"/>
      <c r="D91" s="122"/>
      <c r="E91" s="123"/>
      <c r="F91" s="1"/>
    </row>
    <row r="92" spans="1:6" s="2" customFormat="1" x14ac:dyDescent="0.35">
      <c r="A92" s="120"/>
      <c r="B92" s="121"/>
      <c r="C92" s="122"/>
      <c r="D92" s="122"/>
      <c r="E92" s="123"/>
      <c r="F92" s="1"/>
    </row>
    <row r="93" spans="1:6" s="2" customFormat="1" x14ac:dyDescent="0.35">
      <c r="A93" s="120"/>
      <c r="B93" s="121"/>
      <c r="C93" s="122"/>
      <c r="D93" s="122"/>
      <c r="E93" s="123"/>
      <c r="F93" s="1"/>
    </row>
    <row r="94" spans="1:6" s="2" customFormat="1" x14ac:dyDescent="0.35">
      <c r="A94" s="120"/>
      <c r="B94" s="121"/>
      <c r="C94" s="122"/>
      <c r="D94" s="122"/>
      <c r="E94" s="123"/>
      <c r="F94" s="1"/>
    </row>
    <row r="95" spans="1:6" s="2" customFormat="1" x14ac:dyDescent="0.35">
      <c r="A95" s="120"/>
      <c r="B95" s="121"/>
      <c r="C95" s="122"/>
      <c r="D95" s="122"/>
      <c r="E95" s="123"/>
      <c r="F95" s="1"/>
    </row>
    <row r="96" spans="1:6" s="2" customFormat="1" x14ac:dyDescent="0.35">
      <c r="A96" s="120"/>
      <c r="B96" s="121"/>
      <c r="C96" s="122"/>
      <c r="D96" s="122"/>
      <c r="E96" s="123"/>
      <c r="F96" s="1"/>
    </row>
    <row r="97" spans="1:6" s="2" customFormat="1" x14ac:dyDescent="0.35">
      <c r="A97" s="120"/>
      <c r="B97" s="121"/>
      <c r="C97" s="122"/>
      <c r="D97" s="122"/>
      <c r="E97" s="123"/>
      <c r="F97" s="1"/>
    </row>
    <row r="98" spans="1:6" s="2" customFormat="1" x14ac:dyDescent="0.35">
      <c r="A98" s="120"/>
      <c r="B98" s="121"/>
      <c r="C98" s="122"/>
      <c r="D98" s="122"/>
      <c r="E98" s="123"/>
      <c r="F98" s="1"/>
    </row>
    <row r="99" spans="1:6" s="2" customFormat="1" x14ac:dyDescent="0.35">
      <c r="A99" s="120"/>
      <c r="B99" s="121"/>
      <c r="C99" s="122"/>
      <c r="D99" s="122"/>
      <c r="E99" s="123"/>
      <c r="F99" s="1"/>
    </row>
    <row r="100" spans="1:6" s="2" customFormat="1" x14ac:dyDescent="0.35">
      <c r="A100" s="120"/>
      <c r="B100" s="121"/>
      <c r="C100" s="122"/>
      <c r="D100" s="122"/>
      <c r="E100" s="123"/>
      <c r="F100" s="1"/>
    </row>
    <row r="101" spans="1:6" s="2" customFormat="1" hidden="1" x14ac:dyDescent="0.35">
      <c r="A101" s="110"/>
      <c r="B101" s="111"/>
      <c r="C101" s="112"/>
      <c r="D101" s="112"/>
      <c r="E101" s="113"/>
      <c r="F101" s="1"/>
    </row>
    <row r="102" spans="1:6" ht="19.5" customHeight="1" x14ac:dyDescent="0.35">
      <c r="A102" s="72" t="s">
        <v>141</v>
      </c>
      <c r="B102" s="73">
        <f>SUM(B21:B101)</f>
        <v>2397.9300000000003</v>
      </c>
      <c r="C102" s="130" t="str">
        <f>IF(SUBTOTAL(3,B21:B101)=SUBTOTAL(103,B21:B101),'Summary and sign-off'!$A$48,'Summary and sign-off'!$A$49)</f>
        <v>Check - there are no hidden rows with data</v>
      </c>
      <c r="D102" s="149" t="str">
        <f>IF('Summary and sign-off'!F56='Summary and sign-off'!F54,'Summary and sign-off'!A51,'Summary and sign-off'!A50)</f>
        <v>Check - each entry provides sufficient information</v>
      </c>
      <c r="E102" s="149"/>
      <c r="F102" s="17"/>
    </row>
    <row r="103" spans="1:6" ht="10.5" customHeight="1" x14ac:dyDescent="0.4">
      <c r="A103" s="17"/>
      <c r="B103" s="19"/>
      <c r="C103" s="17"/>
      <c r="D103" s="17"/>
      <c r="E103" s="17"/>
      <c r="F103" s="17"/>
    </row>
    <row r="104" spans="1:6" ht="24.75" customHeight="1" x14ac:dyDescent="0.35">
      <c r="A104" s="150" t="s">
        <v>142</v>
      </c>
      <c r="B104" s="150"/>
      <c r="C104" s="150"/>
      <c r="D104" s="150"/>
      <c r="E104" s="150"/>
      <c r="F104" s="17"/>
    </row>
    <row r="105" spans="1:6" ht="27" customHeight="1" x14ac:dyDescent="0.35">
      <c r="A105" s="24" t="s">
        <v>122</v>
      </c>
      <c r="B105" s="24" t="s">
        <v>66</v>
      </c>
      <c r="C105" s="24" t="s">
        <v>143</v>
      </c>
      <c r="D105" s="24" t="s">
        <v>144</v>
      </c>
      <c r="E105" s="24" t="s">
        <v>126</v>
      </c>
      <c r="F105" s="28"/>
    </row>
    <row r="106" spans="1:6" s="2" customFormat="1" hidden="1" x14ac:dyDescent="0.35">
      <c r="A106" s="96"/>
      <c r="B106" s="97"/>
      <c r="C106" s="98"/>
      <c r="D106" s="98"/>
      <c r="E106" s="99"/>
      <c r="F106" s="1"/>
    </row>
    <row r="107" spans="1:6" s="2" customFormat="1" x14ac:dyDescent="0.35">
      <c r="A107" s="120"/>
      <c r="B107" s="121"/>
      <c r="C107" s="122" t="s">
        <v>127</v>
      </c>
      <c r="D107" s="122"/>
      <c r="E107" s="123"/>
      <c r="F107" s="1"/>
    </row>
    <row r="108" spans="1:6" s="2" customFormat="1" x14ac:dyDescent="0.35">
      <c r="A108" s="120"/>
      <c r="B108" s="121"/>
      <c r="C108" s="122"/>
      <c r="D108" s="122"/>
      <c r="E108" s="123"/>
      <c r="F108" s="1"/>
    </row>
    <row r="109" spans="1:6" s="2" customFormat="1" x14ac:dyDescent="0.35">
      <c r="A109" s="120"/>
      <c r="B109" s="121"/>
      <c r="C109" s="122"/>
      <c r="D109" s="122"/>
      <c r="E109" s="123"/>
      <c r="F109" s="1"/>
    </row>
    <row r="110" spans="1:6" s="2" customFormat="1" hidden="1" x14ac:dyDescent="0.35">
      <c r="A110" s="96"/>
      <c r="B110" s="97"/>
      <c r="C110" s="98"/>
      <c r="D110" s="98"/>
      <c r="E110" s="99"/>
      <c r="F110" s="1"/>
    </row>
    <row r="111" spans="1:6" ht="19.5" customHeight="1" x14ac:dyDescent="0.35">
      <c r="A111" s="72" t="s">
        <v>145</v>
      </c>
      <c r="B111" s="73">
        <f>SUM(B106:B110)</f>
        <v>0</v>
      </c>
      <c r="C111" s="130" t="str">
        <f>IF(SUBTOTAL(3,B106:B110)=SUBTOTAL(103,B106:B110),'Summary and sign-off'!$A$48,'Summary and sign-off'!$A$49)</f>
        <v>Check - there are no hidden rows with data</v>
      </c>
      <c r="D111" s="149" t="str">
        <f>IF('Summary and sign-off'!F57='Summary and sign-off'!F54,'Summary and sign-off'!A51,'Summary and sign-off'!A50)</f>
        <v>Check - each entry provides sufficient information</v>
      </c>
      <c r="E111" s="149"/>
      <c r="F111" s="17"/>
    </row>
    <row r="112" spans="1:6" ht="10.5" customHeight="1" x14ac:dyDescent="0.4">
      <c r="A112" s="17"/>
      <c r="B112" s="58"/>
      <c r="C112" s="19"/>
      <c r="D112" s="17"/>
      <c r="E112" s="17"/>
      <c r="F112" s="17"/>
    </row>
    <row r="113" spans="1:6" ht="34.5" customHeight="1" x14ac:dyDescent="0.35">
      <c r="A113" s="31" t="s">
        <v>146</v>
      </c>
      <c r="B113" s="59">
        <f>B17+B102+B111</f>
        <v>2397.9300000000003</v>
      </c>
      <c r="C113" s="32"/>
      <c r="D113" s="32"/>
      <c r="E113" s="32"/>
      <c r="F113" s="17"/>
    </row>
    <row r="114" spans="1:6" ht="13.15" x14ac:dyDescent="0.4">
      <c r="A114" s="17"/>
      <c r="B114" s="19"/>
      <c r="C114" s="17"/>
      <c r="D114" s="17"/>
      <c r="E114" s="17"/>
      <c r="F114" s="17"/>
    </row>
    <row r="115" spans="1:6" ht="13.15" x14ac:dyDescent="0.4">
      <c r="A115" s="18" t="s">
        <v>77</v>
      </c>
      <c r="B115" s="19"/>
      <c r="C115" s="17"/>
      <c r="D115" s="17"/>
      <c r="E115" s="17"/>
      <c r="F115" s="17"/>
    </row>
    <row r="116" spans="1:6" ht="12.6" customHeight="1" x14ac:dyDescent="0.35">
      <c r="A116" s="20" t="s">
        <v>147</v>
      </c>
      <c r="F116" s="17"/>
    </row>
    <row r="117" spans="1:6" ht="13.15" customHeight="1" x14ac:dyDescent="0.35">
      <c r="A117" s="20" t="s">
        <v>148</v>
      </c>
      <c r="B117" s="17"/>
      <c r="D117" s="17"/>
      <c r="F117" s="17"/>
    </row>
    <row r="118" spans="1:6" x14ac:dyDescent="0.35">
      <c r="A118" s="20" t="s">
        <v>149</v>
      </c>
      <c r="F118" s="17"/>
    </row>
    <row r="119" spans="1:6" ht="13.15" x14ac:dyDescent="0.4">
      <c r="A119" s="20" t="s">
        <v>83</v>
      </c>
      <c r="B119" s="19"/>
      <c r="C119" s="17"/>
      <c r="D119" s="17"/>
      <c r="E119" s="17"/>
      <c r="F119" s="17"/>
    </row>
    <row r="120" spans="1:6" ht="13.15" customHeight="1" x14ac:dyDescent="0.35">
      <c r="A120" s="20" t="s">
        <v>150</v>
      </c>
      <c r="B120" s="17"/>
      <c r="D120" s="17"/>
      <c r="F120" s="17"/>
    </row>
    <row r="121" spans="1:6" x14ac:dyDescent="0.35">
      <c r="A121" s="20" t="s">
        <v>151</v>
      </c>
      <c r="F121" s="17"/>
    </row>
    <row r="122" spans="1:6" x14ac:dyDescent="0.35">
      <c r="A122" s="20" t="s">
        <v>152</v>
      </c>
      <c r="B122" s="20"/>
      <c r="C122" s="20"/>
      <c r="D122" s="20"/>
      <c r="F122" s="17"/>
    </row>
    <row r="123" spans="1:6" x14ac:dyDescent="0.35">
      <c r="A123" s="26"/>
      <c r="B123" s="17"/>
      <c r="C123" s="17"/>
      <c r="D123" s="17"/>
      <c r="E123" s="17"/>
      <c r="F123" s="17"/>
    </row>
    <row r="124" spans="1:6" hidden="1" x14ac:dyDescent="0.35">
      <c r="A124" s="26"/>
      <c r="B124" s="17"/>
      <c r="C124" s="17"/>
      <c r="D124" s="17"/>
      <c r="E124" s="17"/>
      <c r="F124" s="17"/>
    </row>
    <row r="125" spans="1:6" x14ac:dyDescent="0.35"/>
    <row r="126" spans="1:6" x14ac:dyDescent="0.35"/>
    <row r="127" spans="1:6" x14ac:dyDescent="0.35"/>
    <row r="128" spans="1:6" x14ac:dyDescent="0.35"/>
    <row r="129" spans="1:6" ht="12.75" hidden="1" customHeight="1" x14ac:dyDescent="0.35"/>
    <row r="130" spans="1:6" x14ac:dyDescent="0.35"/>
    <row r="131" spans="1:6" x14ac:dyDescent="0.35"/>
    <row r="132" spans="1:6" hidden="1" x14ac:dyDescent="0.35">
      <c r="A132" s="26"/>
      <c r="B132" s="17"/>
      <c r="C132" s="17"/>
      <c r="D132" s="17"/>
      <c r="E132" s="17"/>
      <c r="F132" s="17"/>
    </row>
    <row r="133" spans="1:6" hidden="1" x14ac:dyDescent="0.35">
      <c r="A133" s="26"/>
      <c r="B133" s="17"/>
      <c r="C133" s="17"/>
      <c r="D133" s="17"/>
      <c r="E133" s="17"/>
      <c r="F133" s="17"/>
    </row>
    <row r="134" spans="1:6" hidden="1" x14ac:dyDescent="0.35">
      <c r="A134" s="26"/>
      <c r="B134" s="17"/>
      <c r="C134" s="17"/>
      <c r="D134" s="17"/>
      <c r="E134" s="17"/>
      <c r="F134" s="17"/>
    </row>
    <row r="135" spans="1:6" hidden="1" x14ac:dyDescent="0.35">
      <c r="A135" s="26"/>
      <c r="B135" s="17"/>
      <c r="C135" s="17"/>
      <c r="D135" s="17"/>
      <c r="E135" s="17"/>
      <c r="F135" s="17"/>
    </row>
    <row r="136" spans="1:6" hidden="1" x14ac:dyDescent="0.35">
      <c r="A136" s="26"/>
      <c r="B136" s="17"/>
      <c r="C136" s="17"/>
      <c r="D136" s="17"/>
      <c r="E136" s="17"/>
      <c r="F136" s="17"/>
    </row>
    <row r="137" spans="1:6" x14ac:dyDescent="0.35"/>
    <row r="138" spans="1:6" x14ac:dyDescent="0.35"/>
    <row r="139" spans="1:6" x14ac:dyDescent="0.35"/>
    <row r="140" spans="1:6" x14ac:dyDescent="0.35"/>
    <row r="141" spans="1:6" x14ac:dyDescent="0.35"/>
    <row r="142" spans="1:6" x14ac:dyDescent="0.35"/>
    <row r="143" spans="1:6" x14ac:dyDescent="0.35"/>
    <row r="144" spans="1:6"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sheetData>
  <sheetProtection sheet="1" formatCells="0" formatRows="0" insertColumns="0" insertRows="0" deleteRows="0"/>
  <mergeCells count="15">
    <mergeCell ref="B7:E7"/>
    <mergeCell ref="B5:E5"/>
    <mergeCell ref="D111:E111"/>
    <mergeCell ref="A1:E1"/>
    <mergeCell ref="A19:E19"/>
    <mergeCell ref="A104:E104"/>
    <mergeCell ref="B2:E2"/>
    <mergeCell ref="B3:E3"/>
    <mergeCell ref="B4:E4"/>
    <mergeCell ref="A8:E8"/>
    <mergeCell ref="A9:E9"/>
    <mergeCell ref="B6:E6"/>
    <mergeCell ref="D17:E17"/>
    <mergeCell ref="D102:E102"/>
    <mergeCell ref="A10:E10"/>
  </mergeCells>
  <phoneticPr fontId="37"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1:A22 A101 A106:A110 A12:A1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5 A20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07:A109 A27 A28:A10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&amp;C&amp;"Calibri"&amp;14&amp;K000000IN-CONFIDENCE&amp;1#</oddHeader>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B12:B16 B106:B110 B21:B22 B27 B28:B101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24" sqref="C24"/>
    </sheetView>
  </sheetViews>
  <sheetFormatPr defaultColWidth="0" defaultRowHeight="12.75" zeroHeight="1" x14ac:dyDescent="0.35"/>
  <cols>
    <col min="1" max="1" width="35.73046875" customWidth="1"/>
    <col min="2" max="2" width="14.265625" customWidth="1"/>
    <col min="3" max="3" width="71.265625" customWidth="1"/>
    <col min="4" max="4" width="50" customWidth="1"/>
    <col min="5" max="5" width="21.265625" customWidth="1"/>
    <col min="6" max="6" width="39.265625" customWidth="1"/>
    <col min="7" max="10" width="9.1328125" hidden="1" customWidth="1"/>
    <col min="11" max="13" width="0" hidden="1" customWidth="1"/>
  </cols>
  <sheetData>
    <row r="1" spans="1:6" ht="26.25" customHeight="1" x14ac:dyDescent="0.35">
      <c r="A1" s="145" t="s">
        <v>114</v>
      </c>
      <c r="B1" s="145"/>
      <c r="C1" s="145"/>
      <c r="D1" s="145"/>
      <c r="E1" s="145"/>
    </row>
    <row r="2" spans="1:6" ht="21" customHeight="1" x14ac:dyDescent="0.35">
      <c r="A2" s="3" t="s">
        <v>52</v>
      </c>
      <c r="B2" s="148" t="str">
        <f>'Summary and sign-off'!B2:F2</f>
        <v>Oranga Tamariki - Ministry for Children</v>
      </c>
      <c r="C2" s="148"/>
      <c r="D2" s="148"/>
      <c r="E2" s="148"/>
    </row>
    <row r="3" spans="1:6" ht="21" customHeight="1" x14ac:dyDescent="0.35">
      <c r="A3" s="3" t="s">
        <v>115</v>
      </c>
      <c r="B3" s="148" t="str">
        <f>'Summary and sign-off'!B3:F3</f>
        <v>Chappie Te Kani</v>
      </c>
      <c r="C3" s="148"/>
      <c r="D3" s="148"/>
      <c r="E3" s="148"/>
    </row>
    <row r="4" spans="1:6" ht="21" customHeight="1" x14ac:dyDescent="0.35">
      <c r="A4" s="3" t="s">
        <v>116</v>
      </c>
      <c r="B4" s="148">
        <f>'Summary and sign-off'!B4:F4</f>
        <v>45474</v>
      </c>
      <c r="C4" s="148"/>
      <c r="D4" s="148"/>
      <c r="E4" s="148"/>
    </row>
    <row r="5" spans="1:6" ht="21" customHeight="1" x14ac:dyDescent="0.35">
      <c r="A5" s="3" t="s">
        <v>117</v>
      </c>
      <c r="B5" s="148" t="str">
        <f>'Summary and sign-off'!B5:F5</f>
        <v>30/04/2025 Chappie Te Kani resigned from Oranga Tamariki in April 2025 following medical leave from September 2024</v>
      </c>
      <c r="C5" s="148"/>
      <c r="D5" s="148"/>
      <c r="E5" s="148"/>
    </row>
    <row r="6" spans="1:6" ht="21" customHeight="1" x14ac:dyDescent="0.35">
      <c r="A6" s="3" t="s">
        <v>118</v>
      </c>
      <c r="B6" s="143" t="s">
        <v>85</v>
      </c>
      <c r="C6" s="143"/>
      <c r="D6" s="143"/>
      <c r="E6" s="143"/>
    </row>
    <row r="7" spans="1:6" ht="21" customHeight="1" x14ac:dyDescent="0.35">
      <c r="A7" s="3" t="s">
        <v>59</v>
      </c>
      <c r="B7" s="143" t="s">
        <v>87</v>
      </c>
      <c r="C7" s="143"/>
      <c r="D7" s="143"/>
      <c r="E7" s="143"/>
    </row>
    <row r="8" spans="1:6" ht="35.25" customHeight="1" x14ac:dyDescent="0.4">
      <c r="A8" s="158" t="s">
        <v>153</v>
      </c>
      <c r="B8" s="158"/>
      <c r="C8" s="159"/>
      <c r="D8" s="159"/>
      <c r="E8" s="159"/>
      <c r="F8" s="27"/>
    </row>
    <row r="9" spans="1:6" ht="35.25" customHeight="1" x14ac:dyDescent="0.4">
      <c r="A9" s="156" t="s">
        <v>154</v>
      </c>
      <c r="B9" s="157"/>
      <c r="C9" s="157"/>
      <c r="D9" s="157"/>
      <c r="E9" s="157"/>
      <c r="F9" s="27"/>
    </row>
    <row r="10" spans="1:6" ht="27" customHeight="1" x14ac:dyDescent="0.35">
      <c r="A10" s="24" t="s">
        <v>155</v>
      </c>
      <c r="B10" s="24" t="s">
        <v>66</v>
      </c>
      <c r="C10" s="24" t="s">
        <v>156</v>
      </c>
      <c r="D10" s="24" t="s">
        <v>157</v>
      </c>
      <c r="E10" s="24" t="s">
        <v>126</v>
      </c>
      <c r="F10" s="20"/>
    </row>
    <row r="11" spans="1:6" s="2" customFormat="1" hidden="1" x14ac:dyDescent="0.35">
      <c r="A11" s="100"/>
      <c r="B11" s="97"/>
      <c r="C11" s="101"/>
      <c r="D11" s="101"/>
      <c r="E11" s="102"/>
    </row>
    <row r="12" spans="1:6" s="2" customFormat="1" x14ac:dyDescent="0.35">
      <c r="A12" s="120"/>
      <c r="B12" s="121"/>
      <c r="C12" s="124" t="s">
        <v>127</v>
      </c>
      <c r="D12" s="124"/>
      <c r="E12" s="125"/>
    </row>
    <row r="13" spans="1:6" s="2" customFormat="1" ht="11.25" hidden="1" customHeight="1" x14ac:dyDescent="0.35">
      <c r="A13" s="100"/>
      <c r="B13" s="97"/>
      <c r="C13" s="101"/>
      <c r="D13" s="101"/>
      <c r="E13" s="102"/>
    </row>
    <row r="14" spans="1:6" ht="34.5" customHeight="1" x14ac:dyDescent="0.35">
      <c r="A14" s="54" t="s">
        <v>158</v>
      </c>
      <c r="B14" s="63">
        <f>SUM(B11:B13)</f>
        <v>0</v>
      </c>
      <c r="C14" s="71" t="str">
        <f>IF(SUBTOTAL(3,B11:B13)=SUBTOTAL(103,B11:B13),'Summary and sign-off'!$A$48,'Summary and sign-off'!$A$49)</f>
        <v>Check - there are no hidden rows with data</v>
      </c>
      <c r="D14" s="149" t="str">
        <f>IF('Summary and sign-off'!F58='Summary and sign-off'!F54,'Summary and sign-off'!A51,'Summary and sign-off'!A50)</f>
        <v>Check - each entry provides sufficient information</v>
      </c>
      <c r="E14" s="149"/>
      <c r="F14" s="2"/>
    </row>
    <row r="15" spans="1:6" ht="13.15" x14ac:dyDescent="0.4">
      <c r="A15" s="18"/>
      <c r="B15" s="17"/>
      <c r="C15" s="17"/>
      <c r="D15" s="17"/>
      <c r="E15" s="17"/>
    </row>
    <row r="16" spans="1:6" ht="13.15" x14ac:dyDescent="0.4">
      <c r="A16" s="18" t="s">
        <v>77</v>
      </c>
      <c r="B16" s="19"/>
      <c r="C16" s="17"/>
      <c r="D16" s="17"/>
      <c r="E16" s="17"/>
    </row>
    <row r="17" spans="1:6" ht="12.75" customHeight="1" x14ac:dyDescent="0.35">
      <c r="A17" s="20" t="s">
        <v>159</v>
      </c>
      <c r="B17" s="20"/>
      <c r="C17" s="20"/>
      <c r="D17" s="20"/>
      <c r="E17" s="20"/>
    </row>
    <row r="18" spans="1:6" x14ac:dyDescent="0.35">
      <c r="A18" s="20" t="s">
        <v>160</v>
      </c>
      <c r="B18" s="20"/>
      <c r="C18" s="28"/>
      <c r="D18" s="28"/>
      <c r="E18" s="28"/>
    </row>
    <row r="19" spans="1:6" ht="13.15" x14ac:dyDescent="0.4">
      <c r="A19" s="20" t="s">
        <v>83</v>
      </c>
      <c r="B19" s="19"/>
      <c r="C19" s="17"/>
      <c r="D19" s="17"/>
      <c r="E19" s="17"/>
      <c r="F19" s="17"/>
    </row>
    <row r="20" spans="1:6" x14ac:dyDescent="0.35">
      <c r="A20" s="20" t="s">
        <v>161</v>
      </c>
      <c r="B20" s="20"/>
      <c r="C20" s="28"/>
      <c r="D20" s="28"/>
      <c r="E20" s="28"/>
    </row>
    <row r="21" spans="1:6" ht="12.75" customHeight="1" x14ac:dyDescent="0.35">
      <c r="A21" s="20" t="s">
        <v>162</v>
      </c>
      <c r="B21" s="20"/>
      <c r="C21" s="22"/>
      <c r="D21" s="22"/>
      <c r="E21" s="22"/>
    </row>
    <row r="22" spans="1:6" x14ac:dyDescent="0.35">
      <c r="A22" s="17"/>
      <c r="B22" s="17"/>
      <c r="C22" s="17"/>
      <c r="D22" s="17"/>
      <c r="E22" s="17"/>
    </row>
    <row r="23" spans="1:6" x14ac:dyDescent="0.35"/>
    <row r="24" spans="1:6" x14ac:dyDescent="0.35"/>
    <row r="25" spans="1:6" x14ac:dyDescent="0.35"/>
    <row r="26" spans="1:6" x14ac:dyDescent="0.35"/>
    <row r="27" spans="1:6" x14ac:dyDescent="0.35"/>
    <row r="28" spans="1:6" x14ac:dyDescent="0.35"/>
    <row r="29" spans="1:6" x14ac:dyDescent="0.35"/>
    <row r="30" spans="1:6" x14ac:dyDescent="0.35"/>
    <row r="31" spans="1:6" x14ac:dyDescent="0.35"/>
    <row r="32" spans="1:6" x14ac:dyDescent="0.35"/>
    <row r="33" x14ac:dyDescent="0.35"/>
  </sheetData>
  <sheetProtection sheet="1" formatCells="0" insertRows="0" deleteRows="0"/>
  <mergeCells count="10">
    <mergeCell ref="D14:E1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&amp;C&amp;"Calibri"&amp;14&amp;K000000IN-CONFIDENCE&amp;1#</oddHeader>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73"/>
  <sheetViews>
    <sheetView zoomScaleNormal="100" workbookViewId="0">
      <selection activeCell="C23" sqref="C23"/>
    </sheetView>
  </sheetViews>
  <sheetFormatPr defaultColWidth="0" defaultRowHeight="12.75" zeroHeight="1" x14ac:dyDescent="0.35"/>
  <cols>
    <col min="1" max="1" width="35.73046875" customWidth="1"/>
    <col min="2" max="2" width="14.265625" customWidth="1"/>
    <col min="3" max="3" width="71.265625" customWidth="1"/>
    <col min="4" max="4" width="50" customWidth="1"/>
    <col min="5" max="5" width="21.265625" customWidth="1"/>
    <col min="6" max="6" width="36.86328125" customWidth="1"/>
    <col min="7" max="10" width="9.1328125" hidden="1" customWidth="1"/>
    <col min="11" max="13" width="0" hidden="1" customWidth="1"/>
    <col min="14" max="16384" width="9.1328125" hidden="1"/>
  </cols>
  <sheetData>
    <row r="1" spans="1:6" ht="26.25" customHeight="1" x14ac:dyDescent="0.35">
      <c r="A1" s="145" t="s">
        <v>114</v>
      </c>
      <c r="B1" s="145"/>
      <c r="C1" s="145"/>
      <c r="D1" s="145"/>
      <c r="E1" s="145"/>
    </row>
    <row r="2" spans="1:6" ht="21" customHeight="1" x14ac:dyDescent="0.35">
      <c r="A2" s="3" t="s">
        <v>52</v>
      </c>
      <c r="B2" s="148" t="str">
        <f>'Summary and sign-off'!B2:F2</f>
        <v>Oranga Tamariki - Ministry for Children</v>
      </c>
      <c r="C2" s="148"/>
      <c r="D2" s="148"/>
      <c r="E2" s="148"/>
    </row>
    <row r="3" spans="1:6" ht="21" customHeight="1" x14ac:dyDescent="0.35">
      <c r="A3" s="3" t="s">
        <v>115</v>
      </c>
      <c r="B3" s="148" t="str">
        <f>'Summary and sign-off'!B3:F3</f>
        <v>Chappie Te Kani</v>
      </c>
      <c r="C3" s="148"/>
      <c r="D3" s="148"/>
      <c r="E3" s="148"/>
    </row>
    <row r="4" spans="1:6" ht="21" customHeight="1" x14ac:dyDescent="0.35">
      <c r="A4" s="3" t="s">
        <v>116</v>
      </c>
      <c r="B4" s="148">
        <f>'Summary and sign-off'!B4:F4</f>
        <v>45474</v>
      </c>
      <c r="C4" s="148"/>
      <c r="D4" s="148"/>
      <c r="E4" s="148"/>
    </row>
    <row r="5" spans="1:6" ht="21" customHeight="1" x14ac:dyDescent="0.35">
      <c r="A5" s="3" t="s">
        <v>117</v>
      </c>
      <c r="B5" s="148" t="str">
        <f>'Summary and sign-off'!B5:F5</f>
        <v>30/04/2025 Chappie Te Kani resigned from Oranga Tamariki in April 2025 following medical leave from September 2024</v>
      </c>
      <c r="C5" s="148"/>
      <c r="D5" s="148"/>
      <c r="E5" s="148"/>
    </row>
    <row r="6" spans="1:6" ht="21" customHeight="1" x14ac:dyDescent="0.35">
      <c r="A6" s="3" t="s">
        <v>118</v>
      </c>
      <c r="B6" s="143" t="s">
        <v>85</v>
      </c>
      <c r="C6" s="143"/>
      <c r="D6" s="143"/>
      <c r="E6" s="143"/>
      <c r="F6" s="23"/>
    </row>
    <row r="7" spans="1:6" ht="21" customHeight="1" x14ac:dyDescent="0.35">
      <c r="A7" s="3" t="s">
        <v>59</v>
      </c>
      <c r="B7" s="143" t="s">
        <v>87</v>
      </c>
      <c r="C7" s="143"/>
      <c r="D7" s="143"/>
      <c r="E7" s="143"/>
      <c r="F7" s="23"/>
    </row>
    <row r="8" spans="1:6" ht="35.25" customHeight="1" x14ac:dyDescent="0.35">
      <c r="A8" s="152" t="s">
        <v>163</v>
      </c>
      <c r="B8" s="152"/>
      <c r="C8" s="159"/>
      <c r="D8" s="159"/>
      <c r="E8" s="159"/>
    </row>
    <row r="9" spans="1:6" ht="35.25" customHeight="1" x14ac:dyDescent="0.35">
      <c r="A9" s="160" t="s">
        <v>164</v>
      </c>
      <c r="B9" s="161"/>
      <c r="C9" s="161"/>
      <c r="D9" s="161"/>
      <c r="E9" s="161"/>
    </row>
    <row r="10" spans="1:6" ht="27" customHeight="1" x14ac:dyDescent="0.35">
      <c r="A10" s="24" t="s">
        <v>122</v>
      </c>
      <c r="B10" s="24" t="s">
        <v>66</v>
      </c>
      <c r="C10" s="24" t="s">
        <v>165</v>
      </c>
      <c r="D10" s="24" t="s">
        <v>166</v>
      </c>
      <c r="E10" s="24" t="s">
        <v>126</v>
      </c>
      <c r="F10" s="20"/>
    </row>
    <row r="11" spans="1:6" s="2" customFormat="1" hidden="1" x14ac:dyDescent="0.35">
      <c r="A11" s="100"/>
      <c r="B11" s="97"/>
      <c r="C11" s="101"/>
      <c r="D11" s="101"/>
      <c r="E11" s="102"/>
    </row>
    <row r="12" spans="1:6" s="132" customFormat="1" x14ac:dyDescent="0.35">
      <c r="A12" s="131" t="s">
        <v>167</v>
      </c>
      <c r="B12" s="121">
        <v>7060.1086900000009</v>
      </c>
      <c r="C12" s="124" t="s">
        <v>194</v>
      </c>
      <c r="D12" s="124" t="s">
        <v>193</v>
      </c>
      <c r="E12" s="125" t="s">
        <v>133</v>
      </c>
      <c r="F12" s="2"/>
    </row>
    <row r="13" spans="1:6" s="2" customFormat="1" x14ac:dyDescent="0.35">
      <c r="A13" s="131" t="s">
        <v>192</v>
      </c>
      <c r="B13" s="121">
        <v>1290</v>
      </c>
      <c r="C13" s="124" t="s">
        <v>168</v>
      </c>
      <c r="D13" s="124" t="s">
        <v>193</v>
      </c>
      <c r="E13" s="125" t="s">
        <v>133</v>
      </c>
    </row>
    <row r="14" spans="1:6" s="2" customFormat="1" x14ac:dyDescent="0.35">
      <c r="A14" s="131" t="s">
        <v>167</v>
      </c>
      <c r="B14" s="121">
        <f>[1]Chappie!$B$13</f>
        <v>636.1</v>
      </c>
      <c r="C14" s="124" t="s">
        <v>169</v>
      </c>
      <c r="D14" s="124" t="s">
        <v>170</v>
      </c>
      <c r="E14" s="125" t="s">
        <v>133</v>
      </c>
    </row>
    <row r="15" spans="1:6" s="2" customFormat="1" x14ac:dyDescent="0.35">
      <c r="A15" s="131" t="s">
        <v>167</v>
      </c>
      <c r="B15" s="121">
        <f>[1]Chappie!$B$25</f>
        <v>678.4000000000002</v>
      </c>
      <c r="C15" s="124" t="s">
        <v>171</v>
      </c>
      <c r="D15" s="124" t="s">
        <v>172</v>
      </c>
      <c r="E15" s="125" t="s">
        <v>133</v>
      </c>
    </row>
    <row r="16" spans="1:6" s="2" customFormat="1" x14ac:dyDescent="0.35">
      <c r="A16" s="131" t="s">
        <v>173</v>
      </c>
      <c r="B16" s="121">
        <f>35.89*12</f>
        <v>430.68</v>
      </c>
      <c r="C16" s="124" t="s">
        <v>174</v>
      </c>
      <c r="D16" s="124" t="s">
        <v>174</v>
      </c>
      <c r="E16" s="125" t="s">
        <v>133</v>
      </c>
    </row>
    <row r="17" spans="1:5" s="2" customFormat="1" x14ac:dyDescent="0.35">
      <c r="A17" s="133"/>
      <c r="B17" s="121"/>
      <c r="C17" s="124"/>
      <c r="D17" s="124"/>
      <c r="E17" s="125"/>
    </row>
    <row r="18" spans="1:5" s="2" customFormat="1" x14ac:dyDescent="0.35">
      <c r="A18" s="133"/>
      <c r="B18" s="121"/>
      <c r="C18" s="124"/>
      <c r="D18" s="124"/>
      <c r="E18" s="125"/>
    </row>
    <row r="19" spans="1:5" s="2" customFormat="1" x14ac:dyDescent="0.35">
      <c r="A19" s="133"/>
      <c r="B19" s="121"/>
      <c r="C19" s="124"/>
      <c r="D19" s="124"/>
      <c r="E19" s="125"/>
    </row>
    <row r="20" spans="1:5" s="2" customFormat="1" x14ac:dyDescent="0.35">
      <c r="A20" s="133"/>
      <c r="B20" s="121"/>
      <c r="C20" s="124"/>
      <c r="D20" s="124"/>
      <c r="E20" s="125"/>
    </row>
    <row r="21" spans="1:5" s="2" customFormat="1" x14ac:dyDescent="0.35">
      <c r="A21" s="133"/>
      <c r="B21" s="121"/>
      <c r="C21" s="124"/>
      <c r="D21" s="124"/>
      <c r="E21" s="125"/>
    </row>
    <row r="22" spans="1:5" s="2" customFormat="1" x14ac:dyDescent="0.35">
      <c r="A22" s="133"/>
      <c r="B22" s="121"/>
      <c r="C22" s="124"/>
      <c r="D22" s="124"/>
      <c r="E22" s="125"/>
    </row>
    <row r="23" spans="1:5" s="2" customFormat="1" x14ac:dyDescent="0.35">
      <c r="A23" s="133"/>
      <c r="B23" s="121"/>
      <c r="C23" s="124"/>
      <c r="D23" s="124"/>
      <c r="E23" s="125"/>
    </row>
    <row r="24" spans="1:5" s="2" customFormat="1" x14ac:dyDescent="0.35">
      <c r="A24" s="133"/>
      <c r="B24" s="121"/>
      <c r="C24" s="124"/>
      <c r="D24" s="124"/>
      <c r="E24" s="125"/>
    </row>
    <row r="25" spans="1:5" s="2" customFormat="1" x14ac:dyDescent="0.35">
      <c r="A25" s="133"/>
      <c r="B25" s="121"/>
      <c r="C25" s="124"/>
      <c r="D25" s="124"/>
      <c r="E25" s="125"/>
    </row>
    <row r="26" spans="1:5" s="2" customFormat="1" x14ac:dyDescent="0.35">
      <c r="A26" s="133"/>
      <c r="B26" s="121"/>
      <c r="C26" s="124"/>
      <c r="D26" s="124"/>
      <c r="E26" s="125"/>
    </row>
    <row r="27" spans="1:5" s="2" customFormat="1" x14ac:dyDescent="0.35">
      <c r="A27" s="133"/>
      <c r="B27" s="121"/>
      <c r="C27" s="124"/>
      <c r="D27" s="124"/>
      <c r="E27" s="125"/>
    </row>
    <row r="28" spans="1:5" s="2" customFormat="1" x14ac:dyDescent="0.35">
      <c r="A28" s="133"/>
      <c r="B28" s="121"/>
      <c r="C28" s="124"/>
      <c r="D28" s="124"/>
      <c r="E28" s="125"/>
    </row>
    <row r="29" spans="1:5" s="2" customFormat="1" x14ac:dyDescent="0.35">
      <c r="A29" s="133"/>
      <c r="B29" s="121"/>
      <c r="C29" s="124"/>
      <c r="D29" s="124"/>
      <c r="E29" s="125"/>
    </row>
    <row r="30" spans="1:5" s="2" customFormat="1" x14ac:dyDescent="0.35">
      <c r="A30" s="133"/>
      <c r="B30" s="121"/>
      <c r="C30" s="124"/>
      <c r="D30" s="124"/>
      <c r="E30" s="125"/>
    </row>
    <row r="31" spans="1:5" s="2" customFormat="1" x14ac:dyDescent="0.35">
      <c r="A31" s="133"/>
      <c r="B31" s="121"/>
      <c r="C31" s="124"/>
      <c r="D31" s="124"/>
      <c r="E31" s="125"/>
    </row>
    <row r="32" spans="1:5" s="2" customFormat="1" x14ac:dyDescent="0.35">
      <c r="A32" s="133"/>
      <c r="B32" s="121"/>
      <c r="C32" s="124"/>
      <c r="D32" s="124"/>
      <c r="E32" s="125"/>
    </row>
    <row r="33" spans="1:5" s="2" customFormat="1" x14ac:dyDescent="0.35">
      <c r="A33" s="133"/>
      <c r="B33" s="121"/>
      <c r="C33" s="124"/>
      <c r="D33" s="124"/>
      <c r="E33" s="125"/>
    </row>
    <row r="34" spans="1:5" s="2" customFormat="1" x14ac:dyDescent="0.35">
      <c r="A34" s="133"/>
      <c r="B34" s="121"/>
      <c r="C34" s="124"/>
      <c r="D34" s="124"/>
      <c r="E34" s="125"/>
    </row>
    <row r="35" spans="1:5" s="2" customFormat="1" x14ac:dyDescent="0.35">
      <c r="A35" s="133"/>
      <c r="B35" s="121"/>
      <c r="C35" s="124"/>
      <c r="D35" s="124"/>
      <c r="E35" s="125"/>
    </row>
    <row r="36" spans="1:5" s="2" customFormat="1" x14ac:dyDescent="0.35">
      <c r="A36" s="133"/>
      <c r="B36" s="121"/>
      <c r="C36" s="124"/>
      <c r="D36" s="124"/>
      <c r="E36" s="125"/>
    </row>
    <row r="37" spans="1:5" s="2" customFormat="1" x14ac:dyDescent="0.35">
      <c r="A37" s="133"/>
      <c r="B37" s="121"/>
      <c r="C37" s="124"/>
      <c r="D37" s="124"/>
      <c r="E37" s="125"/>
    </row>
    <row r="38" spans="1:5" s="2" customFormat="1" x14ac:dyDescent="0.35">
      <c r="A38" s="133"/>
      <c r="B38" s="121"/>
      <c r="C38" s="124"/>
      <c r="D38" s="124"/>
      <c r="E38" s="125"/>
    </row>
    <row r="39" spans="1:5" s="2" customFormat="1" x14ac:dyDescent="0.35">
      <c r="A39" s="133"/>
      <c r="B39" s="121"/>
      <c r="C39" s="124"/>
      <c r="D39" s="124"/>
      <c r="E39" s="125"/>
    </row>
    <row r="40" spans="1:5" s="2" customFormat="1" x14ac:dyDescent="0.35">
      <c r="A40" s="133"/>
      <c r="B40" s="121"/>
      <c r="C40" s="124"/>
      <c r="D40" s="124"/>
      <c r="E40" s="125"/>
    </row>
    <row r="41" spans="1:5" s="2" customFormat="1" x14ac:dyDescent="0.35">
      <c r="A41" s="133"/>
      <c r="B41" s="121"/>
      <c r="C41" s="124"/>
      <c r="D41" s="124"/>
      <c r="E41" s="125"/>
    </row>
    <row r="42" spans="1:5" s="2" customFormat="1" x14ac:dyDescent="0.35">
      <c r="A42" s="133"/>
      <c r="B42" s="121"/>
      <c r="C42" s="124"/>
      <c r="D42" s="124"/>
      <c r="E42" s="125"/>
    </row>
    <row r="43" spans="1:5" s="2" customFormat="1" x14ac:dyDescent="0.35">
      <c r="A43" s="133"/>
      <c r="B43" s="121"/>
      <c r="C43" s="124"/>
      <c r="D43" s="124"/>
      <c r="E43" s="125"/>
    </row>
    <row r="44" spans="1:5" s="2" customFormat="1" x14ac:dyDescent="0.35">
      <c r="A44" s="133"/>
      <c r="B44" s="121"/>
      <c r="C44" s="124"/>
      <c r="D44" s="124"/>
      <c r="E44" s="125"/>
    </row>
    <row r="45" spans="1:5" s="2" customFormat="1" hidden="1" x14ac:dyDescent="0.35">
      <c r="A45" s="100"/>
      <c r="B45" s="97"/>
      <c r="C45" s="101"/>
      <c r="D45" s="101"/>
      <c r="E45" s="102"/>
    </row>
    <row r="46" spans="1:5" ht="34.5" customHeight="1" x14ac:dyDescent="0.35">
      <c r="A46" s="54" t="s">
        <v>175</v>
      </c>
      <c r="B46" s="63">
        <f>SUM(B11:B45)</f>
        <v>10095.288690000001</v>
      </c>
      <c r="C46" s="71" t="str">
        <f>IF(SUBTOTAL(3,B11:B45)=SUBTOTAL(103,B11:B45),'Summary and sign-off'!$A$48,'Summary and sign-off'!$A$49)</f>
        <v>Check - there are no hidden rows with data</v>
      </c>
      <c r="D46" s="149" t="str">
        <f>IF('Summary and sign-off'!F59='Summary and sign-off'!F54,'Summary and sign-off'!A51,'Summary and sign-off'!A50)</f>
        <v>Check - each entry provides sufficient information</v>
      </c>
      <c r="E46" s="149"/>
    </row>
    <row r="47" spans="1:5" ht="14.1" customHeight="1" x14ac:dyDescent="0.35">
      <c r="B47" s="17"/>
      <c r="C47" s="17"/>
      <c r="D47" s="17"/>
      <c r="E47" s="17"/>
    </row>
    <row r="48" spans="1:5" ht="13.15" x14ac:dyDescent="0.4">
      <c r="A48" s="18" t="s">
        <v>176</v>
      </c>
      <c r="B48" s="17"/>
      <c r="C48" s="17"/>
      <c r="D48" s="17"/>
      <c r="E48" s="17"/>
    </row>
    <row r="49" spans="1:6" ht="12.6" customHeight="1" x14ac:dyDescent="0.35">
      <c r="A49" s="20" t="s">
        <v>147</v>
      </c>
      <c r="B49" s="17"/>
      <c r="C49" s="17"/>
      <c r="D49" s="17"/>
      <c r="E49" s="17"/>
    </row>
    <row r="50" spans="1:6" ht="13.15" x14ac:dyDescent="0.4">
      <c r="A50" s="20" t="s">
        <v>83</v>
      </c>
      <c r="B50" s="19"/>
      <c r="C50" s="17"/>
      <c r="D50" s="17"/>
      <c r="E50" s="17"/>
      <c r="F50" s="17"/>
    </row>
    <row r="51" spans="1:6" x14ac:dyDescent="0.35">
      <c r="A51" s="20" t="s">
        <v>161</v>
      </c>
      <c r="C51" s="17"/>
      <c r="D51" s="17"/>
      <c r="E51" s="17"/>
      <c r="F51" s="17"/>
    </row>
    <row r="52" spans="1:6" ht="12.75" customHeight="1" x14ac:dyDescent="0.35">
      <c r="A52" s="20" t="s">
        <v>162</v>
      </c>
      <c r="B52" s="25"/>
      <c r="C52" s="22"/>
      <c r="D52" s="22"/>
      <c r="E52" s="22"/>
      <c r="F52" s="22"/>
    </row>
    <row r="53" spans="1:6" x14ac:dyDescent="0.35">
      <c r="B53" s="26"/>
      <c r="C53" s="17"/>
      <c r="D53" s="17"/>
      <c r="E53" s="17"/>
    </row>
    <row r="54" spans="1:6" hidden="1" x14ac:dyDescent="0.35">
      <c r="A54" s="17"/>
      <c r="B54" s="17"/>
      <c r="C54" s="17"/>
      <c r="D54" s="17"/>
    </row>
    <row r="55" spans="1:6" ht="12.75" hidden="1" customHeight="1" x14ac:dyDescent="0.35"/>
    <row r="56" spans="1:6" hidden="1" x14ac:dyDescent="0.35">
      <c r="A56" s="17"/>
      <c r="B56" s="17"/>
      <c r="C56" s="17"/>
      <c r="D56" s="17"/>
      <c r="E56" s="17"/>
    </row>
    <row r="57" spans="1:6" hidden="1" x14ac:dyDescent="0.35">
      <c r="A57" s="17"/>
      <c r="B57" s="17"/>
      <c r="C57" s="17"/>
      <c r="D57" s="17"/>
      <c r="E57" s="17"/>
    </row>
    <row r="58" spans="1:6" hidden="1" x14ac:dyDescent="0.35">
      <c r="A58" s="17"/>
      <c r="B58" s="17"/>
      <c r="C58" s="17"/>
      <c r="D58" s="17"/>
      <c r="E58" s="17"/>
    </row>
    <row r="59" spans="1:6" hidden="1" x14ac:dyDescent="0.35">
      <c r="A59" s="17"/>
      <c r="B59" s="17"/>
      <c r="C59" s="17"/>
      <c r="D59" s="17"/>
      <c r="E59" s="17"/>
    </row>
    <row r="60" spans="1:6" hidden="1" x14ac:dyDescent="0.35">
      <c r="A60" s="17"/>
      <c r="B60" s="17"/>
      <c r="C60" s="17"/>
      <c r="D60" s="17"/>
      <c r="E60" s="17"/>
    </row>
    <row r="61" spans="1:6" x14ac:dyDescent="0.35"/>
    <row r="62" spans="1:6" x14ac:dyDescent="0.35"/>
    <row r="63" spans="1:6" x14ac:dyDescent="0.35"/>
    <row r="64" spans="1:6" x14ac:dyDescent="0.35"/>
    <row r="65" x14ac:dyDescent="0.35"/>
    <row r="66" x14ac:dyDescent="0.35"/>
    <row r="67" x14ac:dyDescent="0.35"/>
    <row r="68" x14ac:dyDescent="0.35"/>
    <row r="69" x14ac:dyDescent="0.35"/>
    <row r="70" x14ac:dyDescent="0.35"/>
    <row r="71" x14ac:dyDescent="0.35"/>
    <row r="72" x14ac:dyDescent="0.35"/>
    <row r="73" x14ac:dyDescent="0.35"/>
  </sheetData>
  <sheetProtection sheet="1" formatCells="0" insertRows="0" deleteRows="0"/>
  <mergeCells count="10">
    <mergeCell ref="D46:E46"/>
    <mergeCell ref="B6:E6"/>
    <mergeCell ref="B5:E5"/>
    <mergeCell ref="B7:E7"/>
    <mergeCell ref="A1:E1"/>
    <mergeCell ref="B2:E2"/>
    <mergeCell ref="B3:E3"/>
    <mergeCell ref="B4:E4"/>
    <mergeCell ref="A9:E9"/>
    <mergeCell ref="A8:E8"/>
  </mergeCells>
  <phoneticPr fontId="37"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4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4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&amp;C&amp;"Calibri"&amp;14&amp;K000000IN-CONFIDENCE&amp;1#</oddHeader>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B11:B45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57"/>
  <sheetViews>
    <sheetView zoomScaleNormal="100" workbookViewId="0">
      <selection activeCell="B13" sqref="B13"/>
    </sheetView>
  </sheetViews>
  <sheetFormatPr defaultColWidth="0" defaultRowHeight="12.75" zeroHeight="1" x14ac:dyDescent="0.35"/>
  <cols>
    <col min="1" max="1" width="35.73046875" customWidth="1"/>
    <col min="2" max="2" width="46.86328125" customWidth="1"/>
    <col min="3" max="3" width="22.1328125" customWidth="1"/>
    <col min="4" max="4" width="25.265625" customWidth="1"/>
    <col min="5" max="6" width="35.73046875" customWidth="1"/>
    <col min="7" max="7" width="38" customWidth="1"/>
    <col min="8" max="10" width="9.1328125" hidden="1" customWidth="1"/>
    <col min="11" max="15" width="0" hidden="1" customWidth="1"/>
  </cols>
  <sheetData>
    <row r="1" spans="1:6" ht="26.25" customHeight="1" x14ac:dyDescent="0.35">
      <c r="A1" s="145" t="s">
        <v>177</v>
      </c>
      <c r="B1" s="145"/>
      <c r="C1" s="145"/>
      <c r="D1" s="145"/>
      <c r="E1" s="145"/>
      <c r="F1" s="145"/>
    </row>
    <row r="2" spans="1:6" ht="21" customHeight="1" x14ac:dyDescent="0.35">
      <c r="A2" s="3" t="s">
        <v>52</v>
      </c>
      <c r="B2" s="148" t="str">
        <f>'Summary and sign-off'!B2:F2</f>
        <v>Oranga Tamariki - Ministry for Children</v>
      </c>
      <c r="C2" s="148"/>
      <c r="D2" s="148"/>
      <c r="E2" s="148"/>
      <c r="F2" s="148"/>
    </row>
    <row r="3" spans="1:6" ht="21" customHeight="1" x14ac:dyDescent="0.35">
      <c r="A3" s="3" t="s">
        <v>115</v>
      </c>
      <c r="B3" s="148" t="str">
        <f>'Summary and sign-off'!B3:F3</f>
        <v>Chappie Te Kani</v>
      </c>
      <c r="C3" s="148"/>
      <c r="D3" s="148"/>
      <c r="E3" s="148"/>
      <c r="F3" s="148"/>
    </row>
    <row r="4" spans="1:6" ht="21" customHeight="1" x14ac:dyDescent="0.35">
      <c r="A4" s="3" t="s">
        <v>116</v>
      </c>
      <c r="B4" s="148">
        <f>'Summary and sign-off'!B4:F4</f>
        <v>45474</v>
      </c>
      <c r="C4" s="148"/>
      <c r="D4" s="148"/>
      <c r="E4" s="148"/>
      <c r="F4" s="148"/>
    </row>
    <row r="5" spans="1:6" ht="21" customHeight="1" x14ac:dyDescent="0.35">
      <c r="A5" s="3" t="s">
        <v>117</v>
      </c>
      <c r="B5" s="148" t="str">
        <f>'Summary and sign-off'!B5:F5</f>
        <v>30/04/2025 Chappie Te Kani resigned from Oranga Tamariki in April 2025 following medical leave from September 2024</v>
      </c>
      <c r="C5" s="148"/>
      <c r="D5" s="148"/>
      <c r="E5" s="148"/>
      <c r="F5" s="148"/>
    </row>
    <row r="6" spans="1:6" ht="21" customHeight="1" x14ac:dyDescent="0.35">
      <c r="A6" s="3" t="s">
        <v>178</v>
      </c>
      <c r="B6" s="143" t="s">
        <v>84</v>
      </c>
      <c r="C6" s="143"/>
      <c r="D6" s="143"/>
      <c r="E6" s="143"/>
      <c r="F6" s="143"/>
    </row>
    <row r="7" spans="1:6" ht="21" customHeight="1" x14ac:dyDescent="0.35">
      <c r="A7" s="3" t="s">
        <v>59</v>
      </c>
      <c r="B7" s="143" t="s">
        <v>87</v>
      </c>
      <c r="C7" s="143"/>
      <c r="D7" s="143"/>
      <c r="E7" s="143"/>
      <c r="F7" s="143"/>
    </row>
    <row r="8" spans="1:6" ht="36" customHeight="1" x14ac:dyDescent="0.35">
      <c r="A8" s="152" t="s">
        <v>179</v>
      </c>
      <c r="B8" s="152"/>
      <c r="C8" s="152"/>
      <c r="D8" s="152"/>
      <c r="E8" s="152"/>
      <c r="F8" s="152"/>
    </row>
    <row r="9" spans="1:6" ht="36" customHeight="1" x14ac:dyDescent="0.35">
      <c r="A9" s="160" t="s">
        <v>180</v>
      </c>
      <c r="B9" s="161"/>
      <c r="C9" s="161"/>
      <c r="D9" s="161"/>
      <c r="E9" s="161"/>
      <c r="F9" s="161"/>
    </row>
    <row r="10" spans="1:6" ht="39" customHeight="1" x14ac:dyDescent="0.35">
      <c r="A10" s="24" t="s">
        <v>122</v>
      </c>
      <c r="B10" s="114" t="s">
        <v>181</v>
      </c>
      <c r="C10" s="114" t="s">
        <v>182</v>
      </c>
      <c r="D10" s="114" t="s">
        <v>183</v>
      </c>
      <c r="E10" s="114" t="s">
        <v>184</v>
      </c>
      <c r="F10" s="114" t="s">
        <v>185</v>
      </c>
    </row>
    <row r="11" spans="1:6" s="2" customFormat="1" hidden="1" x14ac:dyDescent="0.35">
      <c r="A11" s="96"/>
      <c r="B11" s="101"/>
      <c r="C11" s="103"/>
      <c r="D11" s="101"/>
      <c r="E11" s="104"/>
      <c r="F11" s="102"/>
    </row>
    <row r="12" spans="1:6" s="132" customFormat="1" x14ac:dyDescent="0.35">
      <c r="A12" s="120"/>
      <c r="B12" s="124" t="s">
        <v>127</v>
      </c>
      <c r="C12" s="127"/>
      <c r="D12" s="124"/>
      <c r="E12" s="128"/>
      <c r="F12" s="125"/>
    </row>
    <row r="13" spans="1:6" s="132" customFormat="1" x14ac:dyDescent="0.35">
      <c r="A13" s="120"/>
      <c r="B13" s="124"/>
      <c r="C13" s="127"/>
      <c r="D13" s="124"/>
      <c r="E13" s="128"/>
      <c r="F13" s="125"/>
    </row>
    <row r="14" spans="1:6" s="132" customFormat="1" x14ac:dyDescent="0.35">
      <c r="A14" s="120"/>
      <c r="B14" s="124"/>
      <c r="C14" s="127"/>
      <c r="D14" s="124"/>
      <c r="E14" s="128"/>
      <c r="F14" s="125"/>
    </row>
    <row r="15" spans="1:6" s="132" customFormat="1" x14ac:dyDescent="0.35">
      <c r="A15" s="120"/>
      <c r="B15" s="124"/>
      <c r="C15" s="127"/>
      <c r="D15" s="124"/>
      <c r="E15" s="128"/>
      <c r="F15" s="125"/>
    </row>
    <row r="16" spans="1:6" s="2" customFormat="1" x14ac:dyDescent="0.35">
      <c r="A16" s="120"/>
      <c r="B16" s="126"/>
      <c r="C16" s="127"/>
      <c r="D16" s="126"/>
      <c r="E16" s="128"/>
      <c r="F16" s="129"/>
    </row>
    <row r="17" spans="1:7" s="2" customFormat="1" x14ac:dyDescent="0.35">
      <c r="A17" s="120"/>
      <c r="B17" s="126"/>
      <c r="C17" s="127"/>
      <c r="D17" s="126"/>
      <c r="E17" s="128"/>
      <c r="F17" s="129"/>
    </row>
    <row r="18" spans="1:7" s="2" customFormat="1" x14ac:dyDescent="0.35">
      <c r="A18" s="120"/>
      <c r="B18" s="126"/>
      <c r="C18" s="127"/>
      <c r="D18" s="126"/>
      <c r="E18" s="128"/>
      <c r="F18" s="129"/>
    </row>
    <row r="19" spans="1:7" s="2" customFormat="1" x14ac:dyDescent="0.35">
      <c r="A19" s="120"/>
      <c r="B19" s="126"/>
      <c r="C19" s="127"/>
      <c r="D19" s="126"/>
      <c r="E19" s="128"/>
      <c r="F19" s="129"/>
    </row>
    <row r="20" spans="1:7" s="2" customFormat="1" x14ac:dyDescent="0.35">
      <c r="A20" s="120"/>
      <c r="B20" s="126"/>
      <c r="C20" s="127"/>
      <c r="D20" s="126"/>
      <c r="E20" s="128"/>
      <c r="F20" s="129"/>
    </row>
    <row r="21" spans="1:7" s="2" customFormat="1" x14ac:dyDescent="0.35">
      <c r="A21" s="120"/>
      <c r="B21" s="126"/>
      <c r="C21" s="127"/>
      <c r="D21" s="126"/>
      <c r="E21" s="128"/>
      <c r="F21" s="129"/>
    </row>
    <row r="22" spans="1:7" s="2" customFormat="1" x14ac:dyDescent="0.35">
      <c r="A22" s="120"/>
      <c r="B22" s="126"/>
      <c r="C22" s="127"/>
      <c r="D22" s="126"/>
      <c r="E22" s="128"/>
      <c r="F22" s="129"/>
    </row>
    <row r="23" spans="1:7" s="2" customFormat="1" x14ac:dyDescent="0.35">
      <c r="A23" s="120"/>
      <c r="B23" s="126"/>
      <c r="C23" s="127"/>
      <c r="D23" s="126"/>
      <c r="E23" s="128"/>
      <c r="F23" s="129"/>
    </row>
    <row r="24" spans="1:7" s="2" customFormat="1" x14ac:dyDescent="0.35">
      <c r="A24" s="120"/>
      <c r="B24" s="126"/>
      <c r="C24" s="127"/>
      <c r="D24" s="126"/>
      <c r="E24" s="128"/>
      <c r="F24" s="129"/>
    </row>
    <row r="25" spans="1:7" s="2" customFormat="1" x14ac:dyDescent="0.35">
      <c r="A25" s="120"/>
      <c r="B25" s="126"/>
      <c r="C25" s="127"/>
      <c r="D25" s="126"/>
      <c r="E25" s="128"/>
      <c r="F25" s="129"/>
    </row>
    <row r="26" spans="1:7" s="2" customFormat="1" x14ac:dyDescent="0.35">
      <c r="A26" s="120"/>
      <c r="B26" s="126"/>
      <c r="C26" s="127"/>
      <c r="D26" s="126"/>
      <c r="E26" s="128"/>
      <c r="F26" s="129"/>
    </row>
    <row r="27" spans="1:7" s="2" customFormat="1" hidden="1" x14ac:dyDescent="0.35">
      <c r="A27" s="96"/>
      <c r="B27" s="101"/>
      <c r="C27" s="103"/>
      <c r="D27" s="101"/>
      <c r="E27" s="104"/>
      <c r="F27" s="102"/>
    </row>
    <row r="28" spans="1:7" ht="34.5" customHeight="1" x14ac:dyDescent="0.35">
      <c r="A28" s="115" t="s">
        <v>186</v>
      </c>
      <c r="B28" s="116" t="s">
        <v>187</v>
      </c>
      <c r="C28" s="117">
        <f>C29+C30</f>
        <v>0</v>
      </c>
      <c r="D28" s="118" t="str">
        <f>IF(SUBTOTAL(3,C11:C27)=SUBTOTAL(103,C11:C27),'Summary and sign-off'!$A$48,'Summary and sign-off'!$A$49)</f>
        <v>Check - there are no hidden rows with data</v>
      </c>
      <c r="E28" s="149" t="str">
        <f>IF('Summary and sign-off'!F60='Summary and sign-off'!F54,'Summary and sign-off'!A52,'Summary and sign-off'!A50)</f>
        <v>Not all lines have an entry for "Description", "Was the gift accepted?" and "Estimated value in NZ$"</v>
      </c>
      <c r="F28" s="149"/>
      <c r="G28" s="2"/>
    </row>
    <row r="29" spans="1:7" ht="25.5" customHeight="1" x14ac:dyDescent="0.4">
      <c r="A29" s="55"/>
      <c r="B29" s="56" t="s">
        <v>101</v>
      </c>
      <c r="C29" s="57">
        <f>COUNTIF(C11:C27,'Summary and sign-off'!A45)</f>
        <v>0</v>
      </c>
      <c r="D29" s="14"/>
      <c r="E29" s="15"/>
      <c r="F29" s="16"/>
    </row>
    <row r="30" spans="1:7" ht="25.5" customHeight="1" x14ac:dyDescent="0.4">
      <c r="A30" s="55"/>
      <c r="B30" s="56" t="s">
        <v>102</v>
      </c>
      <c r="C30" s="57">
        <f>COUNTIF(C11:C27,'Summary and sign-off'!A46)</f>
        <v>0</v>
      </c>
      <c r="D30" s="14"/>
      <c r="E30" s="15"/>
      <c r="F30" s="16"/>
    </row>
    <row r="31" spans="1:7" ht="13.15" x14ac:dyDescent="0.4">
      <c r="A31" s="17"/>
      <c r="B31" s="18"/>
      <c r="C31" s="17"/>
      <c r="D31" s="19"/>
      <c r="E31" s="19"/>
      <c r="F31" s="17"/>
    </row>
    <row r="32" spans="1:7" ht="13.15" x14ac:dyDescent="0.4">
      <c r="A32" s="18" t="s">
        <v>176</v>
      </c>
      <c r="B32" s="18"/>
      <c r="C32" s="18"/>
      <c r="D32" s="18"/>
      <c r="E32" s="18"/>
      <c r="F32" s="18"/>
    </row>
    <row r="33" spans="1:6" ht="12.6" customHeight="1" x14ac:dyDescent="0.35">
      <c r="A33" s="20" t="s">
        <v>147</v>
      </c>
      <c r="B33" s="17"/>
      <c r="C33" s="17"/>
      <c r="D33" s="17"/>
      <c r="E33" s="17"/>
    </row>
    <row r="34" spans="1:6" ht="13.15" x14ac:dyDescent="0.4">
      <c r="A34" s="20" t="s">
        <v>83</v>
      </c>
      <c r="B34" s="19"/>
      <c r="C34" s="17"/>
      <c r="D34" s="17"/>
      <c r="E34" s="17"/>
      <c r="F34" s="17"/>
    </row>
    <row r="35" spans="1:6" ht="13.15" x14ac:dyDescent="0.4">
      <c r="A35" s="20" t="s">
        <v>188</v>
      </c>
      <c r="B35" s="21"/>
      <c r="C35" s="21"/>
      <c r="D35" s="21"/>
      <c r="E35" s="21"/>
      <c r="F35" s="21"/>
    </row>
    <row r="36" spans="1:6" ht="12.75" customHeight="1" x14ac:dyDescent="0.35">
      <c r="A36" s="20" t="s">
        <v>189</v>
      </c>
      <c r="B36" s="17"/>
      <c r="C36" s="17"/>
      <c r="D36" s="17"/>
      <c r="E36" s="17"/>
      <c r="F36" s="17"/>
    </row>
    <row r="37" spans="1:6" ht="13.15" customHeight="1" x14ac:dyDescent="0.35">
      <c r="A37" s="20" t="s">
        <v>190</v>
      </c>
      <c r="B37" s="17"/>
      <c r="C37" s="17"/>
      <c r="D37" s="17"/>
      <c r="E37" s="17"/>
      <c r="F37" s="17"/>
    </row>
    <row r="38" spans="1:6" x14ac:dyDescent="0.35">
      <c r="A38" s="20" t="s">
        <v>191</v>
      </c>
      <c r="C38" s="17"/>
      <c r="D38" s="17"/>
      <c r="E38" s="17"/>
      <c r="F38" s="17"/>
    </row>
    <row r="39" spans="1:6" ht="12.75" customHeight="1" x14ac:dyDescent="0.35">
      <c r="A39" s="20" t="s">
        <v>162</v>
      </c>
      <c r="B39" s="20"/>
      <c r="C39" s="22"/>
      <c r="D39" s="22"/>
      <c r="E39" s="22"/>
      <c r="F39" s="22"/>
    </row>
    <row r="40" spans="1:6" ht="12.75" customHeight="1" x14ac:dyDescent="0.35">
      <c r="A40" s="20"/>
      <c r="B40" s="20"/>
      <c r="C40" s="22"/>
      <c r="D40" s="22"/>
      <c r="E40" s="22"/>
      <c r="F40" s="22"/>
    </row>
    <row r="41" spans="1:6" ht="12.75" hidden="1" customHeight="1" x14ac:dyDescent="0.35">
      <c r="A41" s="20"/>
      <c r="B41" s="20"/>
      <c r="C41" s="22"/>
      <c r="D41" s="22"/>
      <c r="E41" s="22"/>
      <c r="F41" s="22"/>
    </row>
    <row r="43" spans="1:6" x14ac:dyDescent="0.35"/>
    <row r="44" spans="1:6" ht="13.15" hidden="1" x14ac:dyDescent="0.4">
      <c r="A44" s="18"/>
      <c r="B44" s="18"/>
      <c r="C44" s="18"/>
      <c r="D44" s="18"/>
      <c r="E44" s="18"/>
      <c r="F44" s="18"/>
    </row>
    <row r="45" spans="1:6" ht="13.15" hidden="1" x14ac:dyDescent="0.4">
      <c r="A45" s="18"/>
      <c r="B45" s="18"/>
      <c r="C45" s="18"/>
      <c r="D45" s="18"/>
      <c r="E45" s="18"/>
      <c r="F45" s="18"/>
    </row>
    <row r="46" spans="1:6" ht="13.15" hidden="1" x14ac:dyDescent="0.4">
      <c r="A46" s="18"/>
      <c r="B46" s="18"/>
      <c r="C46" s="18"/>
      <c r="D46" s="18"/>
      <c r="E46" s="18"/>
      <c r="F46" s="18"/>
    </row>
    <row r="47" spans="1:6" ht="13.15" hidden="1" x14ac:dyDescent="0.4">
      <c r="A47" s="18"/>
      <c r="B47" s="18"/>
      <c r="C47" s="18"/>
      <c r="D47" s="18"/>
      <c r="E47" s="18"/>
      <c r="F47" s="18"/>
    </row>
    <row r="48" spans="1:6" ht="13.15" hidden="1" x14ac:dyDescent="0.4">
      <c r="A48" s="18"/>
      <c r="B48" s="18"/>
      <c r="C48" s="18"/>
      <c r="D48" s="18"/>
      <c r="E48" s="18"/>
      <c r="F48" s="18"/>
    </row>
    <row r="49" x14ac:dyDescent="0.35"/>
    <row r="50" x14ac:dyDescent="0.35"/>
    <row r="51" x14ac:dyDescent="0.35"/>
    <row r="52" x14ac:dyDescent="0.35"/>
    <row r="53" x14ac:dyDescent="0.35"/>
    <row r="54" x14ac:dyDescent="0.35"/>
    <row r="55" x14ac:dyDescent="0.35"/>
    <row r="56" x14ac:dyDescent="0.35"/>
    <row r="57" x14ac:dyDescent="0.35"/>
  </sheetData>
  <sheetProtection sheet="1" formatCells="0" insertRows="0" deleteRows="0"/>
  <dataConsolidate/>
  <mergeCells count="10">
    <mergeCell ref="E28:F28"/>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5 A27"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6:A21 A22 A23:A24 A25 A26"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&amp;C&amp;"Calibri"&amp;14&amp;K000000IN-CONFIDENCE&amp;1#</oddHeader>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C11:C27</xm:sqref>
        </x14:dataValidation>
        <x14:dataValidation type="list" errorStyle="information" operator="greaterThan" allowBlank="1" showInputMessage="1" prompt="Provide specific $ value if possible" xr:uid="{00000000-0002-0000-0500-000003000000}">
          <x14:formula1>
            <xm:f>'Summary and sign-off'!$A$39:$A$44</xm:f>
          </x14:formula1>
          <xm:sqref>E11:E27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ite Document" ma:contentTypeID="0x0101002C336AC5FAFE8F42BBE23724DA1C3F21005EE56C74198E8848959DF4E8CA30692E001A612EF691BBD04386EA87860134F586" ma:contentTypeVersion="45" ma:contentTypeDescription="The default content type for document libraries." ma:contentTypeScope="" ma:versionID="95d90bc4d753ab54ee51c3e1f7149619">
  <xsd:schema xmlns:xsd="http://www.w3.org/2001/XMLSchema" xmlns:xs="http://www.w3.org/2001/XMLSchema" xmlns:p="http://schemas.microsoft.com/office/2006/metadata/properties" xmlns:ns2="d5e8a0de-4767-4177-8312-dc4f1d4290de" xmlns:ns3="95ef6426-cd41-4211-b328-192f8405c0c2" xmlns:ns4="17b29ad0-6390-4bb2-bc69-82dd38087199" xmlns:ns5="26d03780-88dd-4780-89d6-7cd510de9ad5" targetNamespace="http://schemas.microsoft.com/office/2006/metadata/properties" ma:root="true" ma:fieldsID="afd76cfe8c31a30abe1c2ca97b37a78c" ns2:_="" ns3:_="" ns4:_="" ns5:_="">
    <xsd:import namespace="d5e8a0de-4767-4177-8312-dc4f1d4290de"/>
    <xsd:import namespace="95ef6426-cd41-4211-b328-192f8405c0c2"/>
    <xsd:import namespace="17b29ad0-6390-4bb2-bc69-82dd38087199"/>
    <xsd:import namespace="26d03780-88dd-4780-89d6-7cd510de9ad5"/>
    <xsd:element name="properties">
      <xsd:complexType>
        <xsd:sequence>
          <xsd:element name="documentManagement">
            <xsd:complexType>
              <xsd:all>
                <xsd:element ref="ns2:de6c2e50564c46c4bb921ba80da8a789" minOccurs="0"/>
                <xsd:element ref="ns2:TaxCatchAll" minOccurs="0"/>
                <xsd:element ref="ns2:TaxCatchAllLabel" minOccurs="0"/>
                <xsd:element ref="ns3:Region" minOccurs="0"/>
                <xsd:element ref="ns3:DocumentType" minOccurs="0"/>
                <xsd:element ref="ns4:IwiAffiliation" minOccurs="0"/>
                <xsd:element ref="ns4:HasValue" minOccurs="0"/>
                <xsd:element ref="ns3:MaoriData" minOccurs="0"/>
                <xsd:element ref="ns5:MediaServiceMetadata" minOccurs="0"/>
                <xsd:element ref="ns5:MediaServiceFastMetadata" minOccurs="0"/>
                <xsd:element ref="ns5:MediaServiceAutoKeyPoints" minOccurs="0"/>
                <xsd:element ref="ns3:SharedWithUsers" minOccurs="0"/>
                <xsd:element ref="ns3:SharedWithDetails" minOccurs="0"/>
                <xsd:element ref="ns3:Function" minOccurs="0"/>
                <xsd:element ref="ns4:Activity" minOccurs="0"/>
                <xsd:element ref="ns5:lcf76f155ced4ddcb4097134ff3c332f" minOccurs="0"/>
                <xsd:element ref="ns5:MediaServiceOCR" minOccurs="0"/>
                <xsd:element ref="ns5:MediaServiceGenerationTime" minOccurs="0"/>
                <xsd:element ref="ns5:MediaServiceEventHashCode" minOccurs="0"/>
                <xsd:element ref="ns3:_dlc_DocId" minOccurs="0"/>
                <xsd:element ref="ns3:_dlc_DocIdUrl" minOccurs="0"/>
                <xsd:element ref="ns3:_dlc_DocIdPersistId" minOccurs="0"/>
                <xsd:element ref="ns5:MediaServiceObjectDetectorVersions" minOccurs="0"/>
                <xsd:element ref="ns5:MediaServiceSearchProperties" minOccurs="0"/>
                <xsd:element ref="ns5:MediaServiceDateTaken"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e8a0de-4767-4177-8312-dc4f1d4290de" elementFormDefault="qualified">
    <xsd:import namespace="http://schemas.microsoft.com/office/2006/documentManagement/types"/>
    <xsd:import namespace="http://schemas.microsoft.com/office/infopath/2007/PartnerControls"/>
    <xsd:element name="de6c2e50564c46c4bb921ba80da8a789" ma:index="8" nillable="true" ma:taxonomy="true" ma:internalName="de6c2e50564c46c4bb921ba80da8a789" ma:taxonomyFieldName="FinancialYear" ma:displayName="Financial Year" ma:default="8;#2023/2024|9becc16c-83c6-4e41-bded-70f4941d7816" ma:fieldId="{de6c2e50-564c-46c4-bb92-1ba80da8a789}" ma:sspId="43784519-933c-43c5-b045-0c289ae91e3f" ma:termSetId="47490bcb-0856-4058-be93-27c8ee3e0f6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08dce27-a7d2-4ea7-9e7d-af4b31d2edbf}" ma:internalName="TaxCatchAll" ma:readOnly="false" ma:showField="CatchAllData" ma:web="95ef6426-cd41-4211-b328-192f8405c0c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08dce27-a7d2-4ea7-9e7d-af4b31d2edbf}" ma:internalName="TaxCatchAllLabel" ma:readOnly="false" ma:showField="CatchAllDataLabel" ma:web="95ef6426-cd41-4211-b328-192f8405c0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ef6426-cd41-4211-b328-192f8405c0c2" elementFormDefault="qualified">
    <xsd:import namespace="http://schemas.microsoft.com/office/2006/documentManagement/types"/>
    <xsd:import namespace="http://schemas.microsoft.com/office/infopath/2007/PartnerControls"/>
    <xsd:element name="Region" ma:index="12" nillable="true" ma:displayName="Region" ma:format="Dropdown" ma:internalName="Region">
      <xsd:simpleType>
        <xsd:restriction base="dms:Choice">
          <xsd:enumeration value="Te Tai Tokerau"/>
          <xsd:enumeration value="National Office"/>
          <xsd:enumeration value="Auckland"/>
          <xsd:enumeration value="Central North Island"/>
          <xsd:enumeration value="Lower North Island"/>
          <xsd:enumeration value="Wellington &amp; Upper South"/>
          <xsd:enumeration value="Lower South Island"/>
        </xsd:restriction>
      </xsd:simpleType>
    </xsd:element>
    <xsd:element name="DocumentType" ma:index="13" nillable="true" ma:displayName="Document Type" ma:format="Dropdown" ma:internalName="DocumentType" ma:readOnly="false">
      <xsd:simpleType>
        <xsd:restriction base="dms:Choice">
          <xsd:enumeration value="APPLICATION, Certificate, Consent related"/>
          <xsd:enumeration value="CONTRACT, Variation, Agreement"/>
          <xsd:enumeration value="CORRESPONDENCE"/>
          <xsd:enumeration value="DRAWING, Plan, Map, Title"/>
          <xsd:enumeration value="EMPLOYMENT related"/>
          <xsd:enumeration value="FINANCIAL related"/>
          <xsd:enumeration value="KNOWLEDGE article"/>
          <xsd:enumeration value="MEETING related"/>
          <xsd:enumeration value="MEMO, Filenote, Email"/>
          <xsd:enumeration value="MINISTERIAL Request or Question"/>
          <xsd:enumeration value="MODEL, Calculation, Working"/>
          <xsd:enumeration value="PHOTO, Image or Multi-media"/>
          <xsd:enumeration value="PRESENTATION"/>
          <xsd:enumeration value="PUBLICATION material"/>
          <xsd:enumeration value="PURCHASING related"/>
          <xsd:enumeration value="QUESTION, Request, OIA"/>
          <xsd:enumeration value="REGISTER"/>
          <xsd:enumeration value="REPORT, Planning related"/>
          <xsd:enumeration value="RULES, Policy, Law, Procedure"/>
          <xsd:enumeration value="SERVICE REQUEST related"/>
          <xsd:enumeration value="SPECIFICATION or Standard"/>
          <xsd:enumeration value="SUBMISSION, Application, Supporting material"/>
          <xsd:enumeration value="SUPPLIER PRODUCT Info"/>
          <xsd:enumeration value="TEMPLATE, Checklist or Form"/>
          <xsd:enumeration value="THIRD-PARTY Reference material"/>
        </xsd:restriction>
      </xsd:simpleType>
    </xsd:element>
    <xsd:element name="MaoriData" ma:index="16" nillable="true" ma:displayName="Maori Data" ma:default="No" ma:format="RadioButtons" ma:internalName="MaoriData" ma:readOnly="false">
      <xsd:simpleType>
        <xsd:restriction base="dms:Choice">
          <xsd:enumeration value="Yes"/>
          <xsd:enumeration value="No"/>
        </xsd:restrictio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Function" ma:index="22" nillable="true" ma:displayName="Function" ma:format="Dropdown" ma:internalName="Function">
      <xsd:simpleType>
        <xsd:restriction base="dms:Choice">
          <xsd:enumeration value="Communications"/>
          <xsd:enumeration value="Corporate Services"/>
          <xsd:enumeration value="Finance"/>
          <xsd:enumeration value="Governance"/>
          <xsd:enumeration value="Health and Safety"/>
          <xsd:enumeration value="Information Management"/>
          <xsd:enumeration value="Information Technology"/>
          <xsd:enumeration value="Legal"/>
          <xsd:enumeration value="Marketing"/>
          <xsd:enumeration value="People and Culture"/>
          <xsd:enumeration value="Performance and Monitoring"/>
          <xsd:enumeration value="Policy"/>
          <xsd:enumeration value="Projects"/>
          <xsd:enumeration value="Resources"/>
          <xsd:enumeration value="Strategic Direction"/>
        </xsd:restriction>
      </xsd:simpleType>
    </xsd:element>
    <xsd:element name="_dlc_DocId" ma:index="29" nillable="true" ma:displayName="Document ID Value" ma:description="The value of the document ID assigned to this item."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7b29ad0-6390-4bb2-bc69-82dd38087199" elementFormDefault="qualified">
    <xsd:import namespace="http://schemas.microsoft.com/office/2006/documentManagement/types"/>
    <xsd:import namespace="http://schemas.microsoft.com/office/infopath/2007/PartnerControls"/>
    <xsd:element name="IwiAffiliation" ma:index="14" nillable="true" ma:displayName="Iwi Affiliation" ma:hidden="true" ma:internalName="IwiAffiliation" ma:readOnly="false">
      <xsd:simpleType>
        <xsd:restriction base="dms:Text">
          <xsd:maxLength value="255"/>
        </xsd:restriction>
      </xsd:simpleType>
    </xsd:element>
    <xsd:element name="HasValue" ma:index="15" nillable="true" ma:displayName="Has Value?" ma:default="No" ma:format="RadioButtons" ma:hidden="true" ma:internalName="HasValue" ma:readOnly="false">
      <xsd:simpleType>
        <xsd:restriction base="dms:Choice">
          <xsd:enumeration value="Yes"/>
          <xsd:enumeration value="No"/>
        </xsd:restriction>
      </xsd:simpleType>
    </xsd:element>
    <xsd:element name="Activity" ma:index="23" nillable="true" ma:displayName="Activity"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d03780-88dd-4780-89d6-7cd510de9ad5"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43784519-933c-43c5-b045-0c289ae91e3f"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DateTaken" ma:index="34" nillable="true" ma:displayName="MediaServiceDateTaken" ma:hidden="true" ma:indexed="true" ma:internalName="MediaServiceDateTaken" ma:readOnly="true">
      <xsd:simpleType>
        <xsd:restriction base="dms:Text"/>
      </xsd:simpleType>
    </xsd:element>
    <xsd:element name="MediaServiceLocation" ma:index="35"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wiAffiliation xmlns="17b29ad0-6390-4bb2-bc69-82dd38087199" xsi:nil="true"/>
    <Activity xmlns="17b29ad0-6390-4bb2-bc69-82dd38087199" xsi:nil="true"/>
    <de6c2e50564c46c4bb921ba80da8a789 xmlns="d5e8a0de-4767-4177-8312-dc4f1d4290de">
      <Terms xmlns="http://schemas.microsoft.com/office/infopath/2007/PartnerControls">
        <TermInfo xmlns="http://schemas.microsoft.com/office/infopath/2007/PartnerControls">
          <TermName xmlns="http://schemas.microsoft.com/office/infopath/2007/PartnerControls">2023/2024</TermName>
          <TermId xmlns="http://schemas.microsoft.com/office/infopath/2007/PartnerControls">9becc16c-83c6-4e41-bded-70f4941d7816</TermId>
        </TermInfo>
      </Terms>
    </de6c2e50564c46c4bb921ba80da8a789>
    <HasValue xmlns="17b29ad0-6390-4bb2-bc69-82dd38087199">No</HasValue>
    <TaxCatchAll xmlns="d5e8a0de-4767-4177-8312-dc4f1d4290de">
      <Value>8</Value>
    </TaxCatchAll>
    <_dlc_DocId xmlns="95ef6426-cd41-4211-b328-192f8405c0c2">DOCS-1677937113-33096</_dlc_DocId>
    <_dlc_DocIdUrl xmlns="95ef6426-cd41-4211-b328-192f8405c0c2">
      <Url>https://orangatamarikigovtnz.sharepoint.com/sites/FS-FinancialControl/_layouts/15/DocIdRedir.aspx?ID=DOCS-1677937113-33096</Url>
      <Description>DOCS-1677937113-33096</Description>
    </_dlc_DocIdUrl>
    <Function xmlns="95ef6426-cd41-4211-b328-192f8405c0c2" xsi:nil="true"/>
    <Region xmlns="95ef6426-cd41-4211-b328-192f8405c0c2" xsi:nil="true"/>
    <TaxCatchAllLabel xmlns="d5e8a0de-4767-4177-8312-dc4f1d4290de" xsi:nil="true"/>
    <DocumentType xmlns="95ef6426-cd41-4211-b328-192f8405c0c2" xsi:nil="true"/>
    <lcf76f155ced4ddcb4097134ff3c332f xmlns="26d03780-88dd-4780-89d6-7cd510de9ad5">
      <Terms xmlns="http://schemas.microsoft.com/office/infopath/2007/PartnerControls"/>
    </lcf76f155ced4ddcb4097134ff3c332f>
    <MaoriData xmlns="95ef6426-cd41-4211-b328-192f8405c0c2">No</MaoriData>
    <SharedWithUsers xmlns="95ef6426-cd41-4211-b328-192f8405c0c2">
      <UserInfo>
        <DisplayName>Ken Smart</DisplayName>
        <AccountId>87</AccountId>
        <AccountType/>
      </UserInfo>
      <UserInfo>
        <DisplayName>Nehalkumar patel</DisplayName>
        <AccountId>157</AccountId>
        <AccountType/>
      </UserInfo>
    </SharedWithUsers>
  </documentManagement>
</p:properties>
</file>

<file path=customXml/item5.xml><?xml version="1.0" encoding="utf-8"?>
<?mso-contentType ?>
<SharedContentType xmlns="Microsoft.SharePoint.Taxonomy.ContentTypeSync" SourceId="43784519-933c-43c5-b045-0c289ae91e3f" ContentTypeId="0x0101002C336AC5FAFE8F42BBE23724DA1C3F21" PreviousValue="false"/>
</file>

<file path=customXml/itemProps1.xml><?xml version="1.0" encoding="utf-8"?>
<ds:datastoreItem xmlns:ds="http://schemas.openxmlformats.org/officeDocument/2006/customXml" ds:itemID="{E53C0579-45A4-4441-961A-1DF050F19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e8a0de-4767-4177-8312-dc4f1d4290de"/>
    <ds:schemaRef ds:uri="95ef6426-cd41-4211-b328-192f8405c0c2"/>
    <ds:schemaRef ds:uri="17b29ad0-6390-4bb2-bc69-82dd38087199"/>
    <ds:schemaRef ds:uri="26d03780-88dd-4780-89d6-7cd510de9a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6d03780-88dd-4780-89d6-7cd510de9ad5"/>
    <ds:schemaRef ds:uri="http://purl.org/dc/dcmitype/"/>
    <ds:schemaRef ds:uri="17b29ad0-6390-4bb2-bc69-82dd38087199"/>
    <ds:schemaRef ds:uri="95ef6426-cd41-4211-b328-192f8405c0c2"/>
    <ds:schemaRef ds:uri="d5e8a0de-4767-4177-8312-dc4f1d4290de"/>
    <ds:schemaRef ds:uri="http://www.w3.org/XML/1998/namespace"/>
    <ds:schemaRef ds:uri="http://purl.org/dc/elements/1.1/"/>
  </ds:schemaRefs>
</ds:datastoreItem>
</file>

<file path=customXml/itemProps5.xml><?xml version="1.0" encoding="utf-8"?>
<ds:datastoreItem xmlns:ds="http://schemas.openxmlformats.org/officeDocument/2006/customXml" ds:itemID="{F929B01B-2BE0-4BC3-A990-FC6BD942308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Adrienne Montgomery</cp:lastModifiedBy>
  <cp:revision/>
  <dcterms:created xsi:type="dcterms:W3CDTF">2010-10-17T20:59:02Z</dcterms:created>
  <dcterms:modified xsi:type="dcterms:W3CDTF">2025-10-23T20:05:49Z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0x0101002C336AC5FAFE8F42BBE23724DA1C3F21005EE56C74198E8848959DF4E8CA30692E001A612EF691BBD04386EA87860134F586</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2d8d7737-e60e-4fa2-8622-fa7665be25cf</vt:lpwstr>
  </property>
  <property fmtid="{D5CDD505-2E9C-101B-9397-08002B2CF9AE}" pid="10" name="SharedWithUsers">
    <vt:lpwstr>87;#Ken Smart;#157;#Nehalkumar patel</vt:lpwstr>
  </property>
  <property fmtid="{D5CDD505-2E9C-101B-9397-08002B2CF9AE}" pid="11" name="MSIP_Label_71cef378-a6aa-44c9-b808-28fb30f5a5a6_Enabled">
    <vt:lpwstr>true</vt:lpwstr>
  </property>
  <property fmtid="{D5CDD505-2E9C-101B-9397-08002B2CF9AE}" pid="12" name="MSIP_Label_71cef378-a6aa-44c9-b808-28fb30f5a5a6_SetDate">
    <vt:lpwstr>2025-03-27T02:42:45Z</vt:lpwstr>
  </property>
  <property fmtid="{D5CDD505-2E9C-101B-9397-08002B2CF9AE}" pid="13" name="MSIP_Label_71cef378-a6aa-44c9-b808-28fb30f5a5a6_Method">
    <vt:lpwstr>Standard</vt:lpwstr>
  </property>
  <property fmtid="{D5CDD505-2E9C-101B-9397-08002B2CF9AE}" pid="14" name="MSIP_Label_71cef378-a6aa-44c9-b808-28fb30f5a5a6_Name">
    <vt:lpwstr>71cef378-a6aa-44c9-b808-28fb30f5a5a6</vt:lpwstr>
  </property>
  <property fmtid="{D5CDD505-2E9C-101B-9397-08002B2CF9AE}" pid="15" name="MSIP_Label_71cef378-a6aa-44c9-b808-28fb30f5a5a6_SiteId">
    <vt:lpwstr>5c908180-a006-403f-b9be-8829934f08dd</vt:lpwstr>
  </property>
  <property fmtid="{D5CDD505-2E9C-101B-9397-08002B2CF9AE}" pid="16" name="MSIP_Label_71cef378-a6aa-44c9-b808-28fb30f5a5a6_ActionId">
    <vt:lpwstr>e4500828-eea6-441e-a62b-eacff031bfea</vt:lpwstr>
  </property>
  <property fmtid="{D5CDD505-2E9C-101B-9397-08002B2CF9AE}" pid="17" name="MSIP_Label_71cef378-a6aa-44c9-b808-28fb30f5a5a6_ContentBits">
    <vt:lpwstr>1</vt:lpwstr>
  </property>
  <property fmtid="{D5CDD505-2E9C-101B-9397-08002B2CF9AE}" pid="18" name="FinancialYear">
    <vt:lpwstr>8;#2023/2024|9becc16c-83c6-4e41-bded-70f4941d7816</vt:lpwstr>
  </property>
  <property fmtid="{D5CDD505-2E9C-101B-9397-08002B2CF9AE}" pid="19" name="MediaServiceImageTags">
    <vt:lpwstr/>
  </property>
</Properties>
</file>